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P:\Кабинет № 5.1 т.107\Поддубная С.С\МП РАЗВИТИЕ ОБРАЗОВАНИЯ 2020-2024\НОВАЯ ФОРМА МП\1 Август\Документы в управление экономики, ФУ, КСП\Проект\"/>
    </mc:Choice>
  </mc:AlternateContent>
  <bookViews>
    <workbookView xWindow="-32760" yWindow="-32760" windowWidth="28800" windowHeight="11928"/>
  </bookViews>
  <sheets>
    <sheet name="Sheet1" sheetId="1" r:id="rId1"/>
  </sheets>
  <definedNames>
    <definedName name="Print_Area" localSheetId="0">Sheet1!$A$1:$J$265</definedName>
  </definedNames>
  <calcPr calcId="162913"/>
</workbook>
</file>

<file path=xl/calcChain.xml><?xml version="1.0" encoding="utf-8"?>
<calcChain xmlns="http://schemas.openxmlformats.org/spreadsheetml/2006/main">
  <c r="F221" i="1" l="1"/>
  <c r="F113" i="1"/>
  <c r="D15" i="1"/>
  <c r="D16" i="1"/>
  <c r="D18" i="1"/>
  <c r="E19" i="1"/>
  <c r="F19" i="1"/>
  <c r="G19" i="1"/>
  <c r="I19" i="1"/>
  <c r="D20" i="1"/>
  <c r="D21" i="1"/>
  <c r="D22" i="1"/>
  <c r="E23" i="1"/>
  <c r="F23" i="1"/>
  <c r="G23" i="1"/>
  <c r="H23" i="1"/>
  <c r="I23" i="1"/>
  <c r="D25" i="1"/>
  <c r="D26" i="1"/>
  <c r="D27" i="1"/>
  <c r="E28" i="1"/>
  <c r="F28" i="1"/>
  <c r="G28" i="1"/>
  <c r="H28" i="1"/>
  <c r="I28" i="1"/>
  <c r="F29" i="1"/>
  <c r="G29" i="1"/>
  <c r="H29" i="1"/>
  <c r="I29" i="1"/>
  <c r="F30" i="1"/>
  <c r="G30" i="1"/>
  <c r="H30" i="1"/>
  <c r="I30" i="1"/>
  <c r="F31" i="1"/>
  <c r="G31" i="1"/>
  <c r="H31" i="1"/>
  <c r="H32" i="1"/>
  <c r="I31" i="1"/>
  <c r="I32" i="1"/>
  <c r="E34" i="1"/>
  <c r="D34" i="1"/>
  <c r="E35" i="1"/>
  <c r="D35" i="1"/>
  <c r="E36" i="1"/>
  <c r="D36" i="1"/>
  <c r="F37" i="1"/>
  <c r="G37" i="1"/>
  <c r="H37" i="1"/>
  <c r="I37" i="1"/>
  <c r="D38" i="1"/>
  <c r="D39" i="1"/>
  <c r="D40" i="1"/>
  <c r="E41" i="1"/>
  <c r="F41" i="1"/>
  <c r="G41" i="1"/>
  <c r="H41" i="1"/>
  <c r="I41" i="1"/>
  <c r="D42" i="1"/>
  <c r="D43" i="1"/>
  <c r="D44" i="1"/>
  <c r="E45" i="1"/>
  <c r="F45" i="1"/>
  <c r="G45" i="1"/>
  <c r="H45" i="1"/>
  <c r="I45" i="1"/>
  <c r="D46" i="1"/>
  <c r="D47" i="1"/>
  <c r="D48" i="1"/>
  <c r="E49" i="1"/>
  <c r="F49" i="1"/>
  <c r="G49" i="1"/>
  <c r="H49" i="1"/>
  <c r="I49" i="1"/>
  <c r="D50" i="1"/>
  <c r="D51" i="1"/>
  <c r="D52" i="1"/>
  <c r="E53" i="1"/>
  <c r="F53" i="1"/>
  <c r="G53" i="1"/>
  <c r="H53" i="1"/>
  <c r="I53" i="1"/>
  <c r="F55" i="1"/>
  <c r="G55" i="1"/>
  <c r="H55" i="1"/>
  <c r="F56" i="1"/>
  <c r="G56" i="1"/>
  <c r="H56" i="1"/>
  <c r="F57" i="1"/>
  <c r="G57" i="1"/>
  <c r="H57" i="1"/>
  <c r="E60" i="1"/>
  <c r="D60" i="1"/>
  <c r="E61" i="1"/>
  <c r="E62" i="1"/>
  <c r="E57" i="1"/>
  <c r="D64" i="1"/>
  <c r="D65" i="1"/>
  <c r="D66" i="1"/>
  <c r="E67" i="1"/>
  <c r="F67" i="1"/>
  <c r="G67" i="1"/>
  <c r="H67" i="1"/>
  <c r="I67" i="1"/>
  <c r="D68" i="1"/>
  <c r="D69" i="1"/>
  <c r="D70" i="1"/>
  <c r="E71" i="1"/>
  <c r="F71" i="1"/>
  <c r="G71" i="1"/>
  <c r="H71" i="1"/>
  <c r="I71" i="1"/>
  <c r="D72" i="1"/>
  <c r="D73" i="1"/>
  <c r="D74" i="1"/>
  <c r="E75" i="1"/>
  <c r="E79" i="1"/>
  <c r="F75" i="1"/>
  <c r="F79" i="1"/>
  <c r="G75" i="1"/>
  <c r="G79" i="1"/>
  <c r="H75" i="1"/>
  <c r="H79" i="1"/>
  <c r="I75" i="1"/>
  <c r="I79" i="1"/>
  <c r="D76" i="1"/>
  <c r="D77" i="1"/>
  <c r="D78" i="1"/>
  <c r="I80" i="1"/>
  <c r="I81" i="1"/>
  <c r="D81" i="1"/>
  <c r="I82" i="1"/>
  <c r="E83" i="1"/>
  <c r="F83" i="1"/>
  <c r="G83" i="1"/>
  <c r="H83" i="1"/>
  <c r="F84" i="1"/>
  <c r="G84" i="1"/>
  <c r="H84" i="1"/>
  <c r="I84" i="1"/>
  <c r="F85" i="1"/>
  <c r="G85" i="1"/>
  <c r="H85" i="1"/>
  <c r="I85" i="1"/>
  <c r="F86" i="1"/>
  <c r="F87" i="1"/>
  <c r="G86" i="1"/>
  <c r="G87" i="1"/>
  <c r="H86" i="1"/>
  <c r="I86" i="1"/>
  <c r="E89" i="1"/>
  <c r="D89" i="1"/>
  <c r="E90" i="1"/>
  <c r="D90" i="1"/>
  <c r="E91" i="1"/>
  <c r="E86" i="1"/>
  <c r="F92" i="1"/>
  <c r="G92" i="1"/>
  <c r="H92" i="1"/>
  <c r="I92" i="1"/>
  <c r="D94" i="1"/>
  <c r="D95" i="1"/>
  <c r="D96" i="1"/>
  <c r="E97" i="1"/>
  <c r="F97" i="1"/>
  <c r="G97" i="1"/>
  <c r="H97" i="1"/>
  <c r="I97" i="1"/>
  <c r="D98" i="1"/>
  <c r="D99" i="1"/>
  <c r="D100" i="1"/>
  <c r="E101" i="1"/>
  <c r="F101" i="1"/>
  <c r="G101" i="1"/>
  <c r="H101" i="1"/>
  <c r="I101" i="1"/>
  <c r="D102" i="1"/>
  <c r="D103" i="1"/>
  <c r="D104" i="1"/>
  <c r="E105" i="1"/>
  <c r="F105" i="1"/>
  <c r="G105" i="1"/>
  <c r="H105" i="1"/>
  <c r="I105" i="1"/>
  <c r="D106" i="1"/>
  <c r="D107" i="1"/>
  <c r="D108" i="1"/>
  <c r="E109" i="1"/>
  <c r="F109" i="1"/>
  <c r="G109" i="1"/>
  <c r="H109" i="1"/>
  <c r="I109" i="1"/>
  <c r="D110" i="1"/>
  <c r="D111" i="1"/>
  <c r="D112" i="1"/>
  <c r="D114" i="1"/>
  <c r="D115" i="1"/>
  <c r="D116" i="1"/>
  <c r="E117" i="1"/>
  <c r="F117" i="1"/>
  <c r="G117" i="1"/>
  <c r="H117" i="1"/>
  <c r="I117" i="1"/>
  <c r="D119" i="1"/>
  <c r="D120" i="1"/>
  <c r="D121" i="1"/>
  <c r="E122" i="1"/>
  <c r="F122" i="1"/>
  <c r="G122" i="1"/>
  <c r="H122" i="1"/>
  <c r="I122" i="1"/>
  <c r="D123" i="1"/>
  <c r="D124" i="1"/>
  <c r="D125" i="1"/>
  <c r="E126" i="1"/>
  <c r="F126" i="1"/>
  <c r="G126" i="1"/>
  <c r="H126" i="1"/>
  <c r="I126" i="1"/>
  <c r="D127" i="1"/>
  <c r="D128" i="1"/>
  <c r="D129" i="1"/>
  <c r="E130" i="1"/>
  <c r="F130" i="1"/>
  <c r="G130" i="1"/>
  <c r="H130" i="1"/>
  <c r="I130" i="1"/>
  <c r="D131" i="1"/>
  <c r="D132" i="1"/>
  <c r="D133" i="1"/>
  <c r="E134" i="1"/>
  <c r="F134" i="1"/>
  <c r="G134" i="1"/>
  <c r="H134" i="1"/>
  <c r="I134" i="1"/>
  <c r="D135" i="1"/>
  <c r="D136" i="1"/>
  <c r="D137" i="1"/>
  <c r="E138" i="1"/>
  <c r="F138" i="1"/>
  <c r="G138" i="1"/>
  <c r="H138" i="1"/>
  <c r="I138" i="1"/>
  <c r="D139" i="1"/>
  <c r="D140" i="1"/>
  <c r="D141" i="1"/>
  <c r="E142" i="1"/>
  <c r="F142" i="1"/>
  <c r="G142" i="1"/>
  <c r="H142" i="1"/>
  <c r="I142" i="1"/>
  <c r="D144" i="1"/>
  <c r="D145" i="1"/>
  <c r="D146" i="1"/>
  <c r="E147" i="1"/>
  <c r="F147" i="1"/>
  <c r="G147" i="1"/>
  <c r="H147" i="1"/>
  <c r="I147" i="1"/>
  <c r="D148" i="1"/>
  <c r="D149" i="1"/>
  <c r="D150" i="1"/>
  <c r="E152" i="1"/>
  <c r="F152" i="1"/>
  <c r="G152" i="1"/>
  <c r="H152" i="1"/>
  <c r="I152" i="1"/>
  <c r="D153" i="1"/>
  <c r="D154" i="1"/>
  <c r="D155" i="1"/>
  <c r="E156" i="1"/>
  <c r="F156" i="1"/>
  <c r="G156" i="1"/>
  <c r="H156" i="1"/>
  <c r="I156" i="1"/>
  <c r="D157" i="1"/>
  <c r="D158" i="1"/>
  <c r="D159" i="1"/>
  <c r="E160" i="1"/>
  <c r="F160" i="1"/>
  <c r="G160" i="1"/>
  <c r="H160" i="1"/>
  <c r="I160" i="1"/>
  <c r="D161" i="1"/>
  <c r="D162" i="1"/>
  <c r="D163" i="1"/>
  <c r="E164" i="1"/>
  <c r="F164" i="1"/>
  <c r="G164" i="1"/>
  <c r="H164" i="1"/>
  <c r="I164" i="1"/>
  <c r="D165" i="1"/>
  <c r="D166" i="1"/>
  <c r="D167" i="1"/>
  <c r="D171" i="1"/>
  <c r="E172" i="1"/>
  <c r="E173" i="1"/>
  <c r="D173" i="1"/>
  <c r="F174" i="1"/>
  <c r="G174" i="1"/>
  <c r="H174" i="1"/>
  <c r="I174" i="1"/>
  <c r="D175" i="1"/>
  <c r="D176" i="1"/>
  <c r="D177" i="1"/>
  <c r="E178" i="1"/>
  <c r="F178" i="1"/>
  <c r="G178" i="1"/>
  <c r="H178" i="1"/>
  <c r="I178" i="1"/>
  <c r="D179" i="1"/>
  <c r="D180" i="1"/>
  <c r="D181" i="1"/>
  <c r="E182" i="1"/>
  <c r="F182" i="1"/>
  <c r="G182" i="1"/>
  <c r="H182" i="1"/>
  <c r="I182" i="1"/>
  <c r="D183" i="1"/>
  <c r="D184" i="1"/>
  <c r="D185" i="1"/>
  <c r="E186" i="1"/>
  <c r="F186" i="1"/>
  <c r="G186" i="1"/>
  <c r="H186" i="1"/>
  <c r="I186" i="1"/>
  <c r="D187" i="1"/>
  <c r="D188" i="1"/>
  <c r="D189" i="1"/>
  <c r="E190" i="1"/>
  <c r="F190" i="1"/>
  <c r="G190" i="1"/>
  <c r="H190" i="1"/>
  <c r="I190" i="1"/>
  <c r="D191" i="1"/>
  <c r="D192" i="1"/>
  <c r="D193" i="1"/>
  <c r="E194" i="1"/>
  <c r="F194" i="1"/>
  <c r="G194" i="1"/>
  <c r="H194" i="1"/>
  <c r="I194" i="1"/>
  <c r="D196" i="1"/>
  <c r="D197" i="1"/>
  <c r="D198" i="1"/>
  <c r="E199" i="1"/>
  <c r="F199" i="1"/>
  <c r="G199" i="1"/>
  <c r="H199" i="1"/>
  <c r="I199" i="1"/>
  <c r="D200" i="1"/>
  <c r="D201" i="1"/>
  <c r="D202" i="1"/>
  <c r="E203" i="1"/>
  <c r="F203" i="1"/>
  <c r="G203" i="1"/>
  <c r="H203" i="1"/>
  <c r="I203" i="1"/>
  <c r="D204" i="1"/>
  <c r="D205" i="1"/>
  <c r="D206" i="1"/>
  <c r="E207" i="1"/>
  <c r="F207" i="1"/>
  <c r="G207" i="1"/>
  <c r="H207" i="1"/>
  <c r="I207" i="1"/>
  <c r="D208" i="1"/>
  <c r="D209" i="1"/>
  <c r="D210" i="1"/>
  <c r="E211" i="1"/>
  <c r="F211" i="1"/>
  <c r="G211" i="1"/>
  <c r="H211" i="1"/>
  <c r="I211" i="1"/>
  <c r="D213" i="1"/>
  <c r="D214" i="1"/>
  <c r="D215" i="1"/>
  <c r="E216" i="1"/>
  <c r="F216" i="1"/>
  <c r="G216" i="1"/>
  <c r="H216" i="1"/>
  <c r="I216" i="1"/>
  <c r="D218" i="1"/>
  <c r="D219" i="1"/>
  <c r="D220" i="1"/>
  <c r="D222" i="1"/>
  <c r="D223" i="1"/>
  <c r="D224" i="1"/>
  <c r="E225" i="1"/>
  <c r="F225" i="1"/>
  <c r="G225" i="1"/>
  <c r="H225" i="1"/>
  <c r="I225" i="1"/>
  <c r="D226" i="1"/>
  <c r="D227" i="1"/>
  <c r="D228" i="1"/>
  <c r="E229" i="1"/>
  <c r="F229" i="1"/>
  <c r="G229" i="1"/>
  <c r="H229" i="1"/>
  <c r="I229" i="1"/>
  <c r="D231" i="1"/>
  <c r="D232" i="1"/>
  <c r="D233" i="1"/>
  <c r="E234" i="1"/>
  <c r="F234" i="1"/>
  <c r="G234" i="1"/>
  <c r="H234" i="1"/>
  <c r="I234" i="1"/>
  <c r="D235" i="1"/>
  <c r="D236" i="1"/>
  <c r="D237" i="1"/>
  <c r="E238" i="1"/>
  <c r="F238" i="1"/>
  <c r="G238" i="1"/>
  <c r="H238" i="1"/>
  <c r="I238" i="1"/>
  <c r="G239" i="1"/>
  <c r="H239" i="1"/>
  <c r="D241" i="1"/>
  <c r="D242" i="1"/>
  <c r="D243" i="1"/>
  <c r="E244" i="1"/>
  <c r="F244" i="1"/>
  <c r="G244" i="1"/>
  <c r="H244" i="1"/>
  <c r="I244" i="1"/>
  <c r="D245" i="1"/>
  <c r="D246" i="1"/>
  <c r="D247" i="1"/>
  <c r="E248" i="1"/>
  <c r="F248" i="1"/>
  <c r="G248" i="1"/>
  <c r="H248" i="1"/>
  <c r="I248" i="1"/>
  <c r="D249" i="1"/>
  <c r="D250" i="1"/>
  <c r="D251" i="1"/>
  <c r="E252" i="1"/>
  <c r="F252" i="1"/>
  <c r="G252" i="1"/>
  <c r="H252" i="1"/>
  <c r="I252" i="1"/>
  <c r="E253" i="1"/>
  <c r="F253" i="1"/>
  <c r="G253" i="1"/>
  <c r="H253" i="1"/>
  <c r="I253" i="1"/>
  <c r="I87" i="1"/>
  <c r="D244" i="1"/>
  <c r="D91" i="1"/>
  <c r="F32" i="1"/>
  <c r="D71" i="1"/>
  <c r="D67" i="1"/>
  <c r="E55" i="1"/>
  <c r="H58" i="1"/>
  <c r="D53" i="1"/>
  <c r="D49" i="1"/>
  <c r="D41" i="1"/>
  <c r="D62" i="1"/>
  <c r="D152" i="1"/>
  <c r="E30" i="1"/>
  <c r="D30" i="1"/>
  <c r="E174" i="1"/>
  <c r="D45" i="1"/>
  <c r="E84" i="1"/>
  <c r="D113" i="1"/>
  <c r="H257" i="1"/>
  <c r="I56" i="1"/>
  <c r="I256" i="1"/>
  <c r="H255" i="1"/>
  <c r="H87" i="1"/>
  <c r="E37" i="1"/>
  <c r="D248" i="1"/>
  <c r="D238" i="1"/>
  <c r="D234" i="1"/>
  <c r="D229" i="1"/>
  <c r="D225" i="1"/>
  <c r="D221" i="1"/>
  <c r="D216" i="1"/>
  <c r="D211" i="1"/>
  <c r="D207" i="1"/>
  <c r="D203" i="1"/>
  <c r="D199" i="1"/>
  <c r="D194" i="1"/>
  <c r="D190" i="1"/>
  <c r="D186" i="1"/>
  <c r="D182" i="1"/>
  <c r="D178" i="1"/>
  <c r="D172" i="1"/>
  <c r="D174" i="1"/>
  <c r="D168" i="1"/>
  <c r="D164" i="1"/>
  <c r="D160" i="1"/>
  <c r="D156" i="1"/>
  <c r="D147" i="1"/>
  <c r="D142" i="1"/>
  <c r="D138" i="1"/>
  <c r="D134" i="1"/>
  <c r="D130" i="1"/>
  <c r="D126" i="1"/>
  <c r="D122" i="1"/>
  <c r="D117" i="1"/>
  <c r="D109" i="1"/>
  <c r="D105" i="1"/>
  <c r="D101" i="1"/>
  <c r="D97" i="1"/>
  <c r="D84" i="1"/>
  <c r="F58" i="1"/>
  <c r="E31" i="1"/>
  <c r="D31" i="1"/>
  <c r="E29" i="1"/>
  <c r="G256" i="1"/>
  <c r="G255" i="1"/>
  <c r="D28" i="1"/>
  <c r="D37" i="1"/>
  <c r="F255" i="1"/>
  <c r="F257" i="1"/>
  <c r="H256" i="1"/>
  <c r="D23" i="1"/>
  <c r="D19" i="1"/>
  <c r="D253" i="1"/>
  <c r="D61" i="1"/>
  <c r="E56" i="1"/>
  <c r="G32" i="1"/>
  <c r="G257" i="1"/>
  <c r="D92" i="1"/>
  <c r="F239" i="1"/>
  <c r="D80" i="1"/>
  <c r="I55" i="1"/>
  <c r="I255" i="1"/>
  <c r="F256" i="1"/>
  <c r="D252" i="1"/>
  <c r="D82" i="1"/>
  <c r="D83" i="1"/>
  <c r="I57" i="1"/>
  <c r="I83" i="1"/>
  <c r="I239" i="1"/>
  <c r="G58" i="1"/>
  <c r="E85" i="1"/>
  <c r="E92" i="1"/>
  <c r="D75" i="1"/>
  <c r="D79" i="1"/>
  <c r="D86" i="1"/>
  <c r="E58" i="1"/>
  <c r="D63" i="1"/>
  <c r="H258" i="1"/>
  <c r="F258" i="1"/>
  <c r="E239" i="1"/>
  <c r="D239" i="1"/>
  <c r="E255" i="1"/>
  <c r="D255" i="1"/>
  <c r="D29" i="1"/>
  <c r="D32" i="1"/>
  <c r="G258" i="1"/>
  <c r="E32" i="1"/>
  <c r="E257" i="1"/>
  <c r="I257" i="1"/>
  <c r="D57" i="1"/>
  <c r="I58" i="1"/>
  <c r="D55" i="1"/>
  <c r="E256" i="1"/>
  <c r="D56" i="1"/>
  <c r="D85" i="1"/>
  <c r="D87" i="1"/>
  <c r="E87" i="1"/>
  <c r="D256" i="1"/>
  <c r="E258" i="1"/>
  <c r="D58" i="1"/>
  <c r="I258" i="1"/>
  <c r="D257" i="1"/>
  <c r="D258" i="1"/>
</calcChain>
</file>

<file path=xl/comments1.xml><?xml version="1.0" encoding="utf-8"?>
<comments xmlns="http://schemas.openxmlformats.org/spreadsheetml/2006/main">
  <authors>
    <author>USER</author>
  </authors>
  <commentList>
    <comment ref="E25" authorId="0" shapeId="0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По краю у фин.управл.</t>
        </r>
      </text>
    </comment>
    <comment ref="B161" authorId="0" shapeId="0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ЦБ 925.01.009
ИМЦ 925.01.125
ПМПК 925.01.159</t>
        </r>
      </text>
    </comment>
    <comment ref="B165" authorId="0" shapeId="0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УО
ЦСР КБ 0110660860
МБ 0110600190</t>
        </r>
      </text>
    </comment>
    <comment ref="B171" authorId="0" shapeId="0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Сады+школы+допы
</t>
        </r>
      </text>
    </comment>
    <comment ref="B241" authorId="0" shapeId="0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011.51.Ю6.51790</t>
        </r>
      </text>
    </comment>
    <comment ref="B245" authorId="0" shapeId="0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26-53032-00000-00000
011.Ю6.53032.01
</t>
        </r>
      </text>
    </comment>
  </commentList>
</comments>
</file>

<file path=xl/sharedStrings.xml><?xml version="1.0" encoding="utf-8"?>
<sst xmlns="http://schemas.openxmlformats.org/spreadsheetml/2006/main" count="281" uniqueCount="150">
  <si>
    <t>№ п/п</t>
  </si>
  <si>
    <t>Наименование мероприятия</t>
  </si>
  <si>
    <t>Год реализации</t>
  </si>
  <si>
    <t>Объем финансирования, всего (тыс. руб.)</t>
  </si>
  <si>
    <t>Исполнитель мероприятия</t>
  </si>
  <si>
    <t>Всего</t>
  </si>
  <si>
    <t>в разрезе источников финансирования</t>
  </si>
  <si>
    <t>Местный бюджет</t>
  </si>
  <si>
    <t>Краевой бюджет</t>
  </si>
  <si>
    <t>Федеральный бюджет</t>
  </si>
  <si>
    <t>В том числе обеспечение условия предоставления субсидии</t>
  </si>
  <si>
    <t>Внебюджетные источники</t>
  </si>
  <si>
    <t>1</t>
  </si>
  <si>
    <t>2</t>
  </si>
  <si>
    <t>3</t>
  </si>
  <si>
    <t>4</t>
  </si>
  <si>
    <t>5</t>
  </si>
  <si>
    <t>6</t>
  </si>
  <si>
    <t>7</t>
  </si>
  <si>
    <t>Цель: Создание и развитие комплексной системы образования, обеспечивающей гражданам муниципального образования Северский муниципальный район Краснодарского края, беспрепятственный доступ к качественному образованию всех уровней и форм на протяжении всей жизни, с учетом современных требований рынка труда и индивидуальных образовательных потребностей.</t>
  </si>
  <si>
    <t>Задача 1. Обеспечить равный и беспрепятственный доступ к качественному дошкольному, общему и дополнительному образованию для всех категорий граждан муниципального образования Северский муниципальный район Краснодарского края, включая социально уязвимые группы.</t>
  </si>
  <si>
    <t>1. Процесная часть</t>
  </si>
  <si>
    <t>1.1.</t>
  </si>
  <si>
    <t>Организация мероприятий, направленных на повышение престижа отрасли</t>
  </si>
  <si>
    <t>Итого</t>
  </si>
  <si>
    <t>1.2</t>
  </si>
  <si>
    <t xml:space="preserve">Предоставление субсидий на мероприятия по патриотическому воспитанию граждан </t>
  </si>
  <si>
    <t>УО,ОО</t>
  </si>
  <si>
    <t>1.3</t>
  </si>
  <si>
    <t>Создание условий для повышения профессионализма и эстетического воспитания управленческих, педагогических кадров, тьюторов по ЕГЭ, экспертов предметных комиссий по ОГЭ и ЕГЭ, работников системы образования района, сопровождающие (проведение, участие в конкурсах, семинарах, выставках, совещаниях, форумах, профессиональных праздниках и других мероприятиях), в том числе предоставление субсидий образовательным организациям</t>
  </si>
  <si>
    <t>1.4</t>
  </si>
  <si>
    <t xml:space="preserve">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</t>
  </si>
  <si>
    <t>в том числе:</t>
  </si>
  <si>
    <t>1.4.1</t>
  </si>
  <si>
    <t>1.4.2</t>
  </si>
  <si>
    <t>на иные цели:
-осуществление иных выплат (доплат)</t>
  </si>
  <si>
    <t>1.4.3</t>
  </si>
  <si>
    <t>приобретение ГСМ для осуществления поездок, не включенных в расчет нормативных затрат на оказание муниципальных услуг(выполнение работ)</t>
  </si>
  <si>
    <t>1.4.4</t>
  </si>
  <si>
    <t>Уплата налогов,сборов и иных платежей</t>
  </si>
  <si>
    <t>1.4.5</t>
  </si>
  <si>
    <t>прочие расходы:
- родительская плата за присмотр и уход за детьми в муниципальных дошкольных организациях, подведомственных управлению образования администрации муниципального образования Северский район</t>
  </si>
  <si>
    <t>1.5</t>
  </si>
  <si>
    <t>1.5.1</t>
  </si>
  <si>
    <t>1.5.2</t>
  </si>
  <si>
    <t>на иные цели:
 - осуществление иных выплат (доплат)</t>
  </si>
  <si>
    <t>1.5.3</t>
  </si>
  <si>
    <t>уплата налогов,сборов и иных платежей</t>
  </si>
  <si>
    <t>1.5.4</t>
  </si>
  <si>
    <t>реализация мероприятий в области образования  в том числе:
-организация питания обучающихся общеобразовательных организаций муниципального образования Северский район</t>
  </si>
  <si>
    <t>1.5.5</t>
  </si>
  <si>
    <t xml:space="preserve"> обеспечение льготным питанием в дошкольных группах</t>
  </si>
  <si>
    <t>1.5.6</t>
  </si>
  <si>
    <t>прочие расходы:
- родительская плата за питание обучающихся, оплата за услуги по присмотру и уходу за детьми в группах продленного дня в муниципальных общеобразовательных организациях</t>
  </si>
  <si>
    <t>1.6</t>
  </si>
  <si>
    <t>1.6.1</t>
  </si>
  <si>
    <t xml:space="preserve"> расходы на обеспечение деятельности муниципальных учреждений, (муниципальное задание);</t>
  </si>
  <si>
    <t>1.6.2</t>
  </si>
  <si>
    <t>обеспечение функционирования модели персонифицированного финансировния дополнительного образования детей</t>
  </si>
  <si>
    <t>1.6.3</t>
  </si>
  <si>
    <t>на иные цели:                                                                  проведение медицинских осмотров лиц, занимающихся физической культурой и спортом.</t>
  </si>
  <si>
    <t>1.6.4</t>
  </si>
  <si>
    <t>1.6.5</t>
  </si>
  <si>
    <t xml:space="preserve"> Предоставление грантов в форме субсидий в части персонифицированного финансирования, социального заказа</t>
  </si>
  <si>
    <t>1.7</t>
  </si>
  <si>
    <t>Предоставление субсидий на финансовое обеспечение получения дошкольного образования в частных дошкольных образовательных организациях (у индивидуальных предпринимателей), включающим расходы на предоставление указанным образовательным организациям (индивидуальным предпринимателям) субсидий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</si>
  <si>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 xml:space="preserve"> Министерство образования и науки  Краснодарского края, УО,ОО</t>
  </si>
  <si>
    <t>1.8</t>
  </si>
  <si>
    <t>Предоставление субсидий образовательным организациям на подготовительные работы к открытию лагерей с дневным пребыванием, организованных муниципальными общеобразовательными организациями</t>
  </si>
  <si>
    <t>1.9</t>
  </si>
  <si>
    <t>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 - 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</si>
  <si>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>1.10</t>
  </si>
  <si>
    <t>Предоставление субсидий образовательным организациям на оснащение медицинских пунктов</t>
  </si>
  <si>
    <t>1.11</t>
  </si>
  <si>
    <t>Предоставление субсидий образовательным организациям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</si>
  <si>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1.12</t>
  </si>
  <si>
    <t>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ремонтов, во время реорганизации (ликвидации) и других мероприятий (за исключением текущих ремонтов), возмещение данных понесенных расходов, прочие расходы</t>
  </si>
  <si>
    <t>1.13</t>
  </si>
  <si>
    <t>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</t>
  </si>
  <si>
    <t>1.14</t>
  </si>
  <si>
    <t>Предоставление субсидий образовательным организациям на выплату ежемесячной компенсационной денежной выплаты на питание детей- инвалидов, получающих образование на дому</t>
  </si>
  <si>
    <t>1.15</t>
  </si>
  <si>
    <t>Предоставление субсидий образовательным организациям на обеспечение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</si>
  <si>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>1.16</t>
  </si>
  <si>
    <t xml:space="preserve">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</t>
  </si>
  <si>
    <t>1.17</t>
  </si>
  <si>
    <t>Предоставление субсидий образовательным организациям  на осуществление компенсационной денежной выплаты обучающимся детям-инвалидам не являющихся обучающимися с ограниченными возможностями здоровья, нуждающихся в лечебном и диетическом питании, получающим начальное, общее, основное общее и среднее общее образование, получающих образование в общеобразовательных организациях</t>
  </si>
  <si>
    <t>1.18</t>
  </si>
  <si>
    <t>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</t>
  </si>
  <si>
    <t>1.19</t>
  </si>
  <si>
    <t>Расходы на обеспечение деятельности (оказание услуг) муниципальных учреждений</t>
  </si>
  <si>
    <t>1.20</t>
  </si>
  <si>
    <t>Обеспечение выполнения функций управления в области образования</t>
  </si>
  <si>
    <t>Задача 2. Сформировать современную материально-техническую и инфраструктурную базу образовательных организаций, обеспечивающую безопасные и комфортные условия обучения, соответствующие актуальным требованиям и стандартам.</t>
  </si>
  <si>
    <t>2.1</t>
  </si>
  <si>
    <t xml:space="preserve">  Предоставление субсидий образовательным организациям на приобретение объектов  движимого имущества в части основных средств и материальных запасов, затраты на приобретение которых не включены в расчет нормативных затрат на оказание муниципальных услуг (выполнение работ)</t>
  </si>
  <si>
    <t>2.2</t>
  </si>
  <si>
    <t>Предоставление субсидий образовательным организациям на обеспечение безопасности образовательных учреждений</t>
  </si>
  <si>
    <t>2.3</t>
  </si>
  <si>
    <t>Предоставление субсидий образовательным организациям на обеспечение пожарной безопасности образовательных учреждений</t>
  </si>
  <si>
    <t>2.4</t>
  </si>
  <si>
    <t>Предоставление субсидий образовательным организациям на организацию предоставления общедоступного и бесплатного начального общего, основного общего, среднего общего образования по основным образовательным программам в муниципальных образовательных организациях (оплата расходов по регистрации автобусов и микроавтобусов, приобретение и замена запасных частей и комплектующих к авто-транспорту; установка, ремонт, обследование, обслуживание тахографов и ГЛОНАСС)</t>
  </si>
  <si>
    <t>2.5</t>
  </si>
  <si>
    <t>Предоставление субсидий образовательным организациям на капитальный ремонт образовательных организаций (в том числе разработка ПСД, осуществление технического надзора, экспертиза достоверности определения сметной стоимости объекта)  и др.</t>
  </si>
  <si>
    <t>2.6</t>
  </si>
  <si>
    <t>Предоставление субсидий образовательным организациям на устройство, строительство, реконструкция, обустройство объектов, благоустройство территорий, расположенных на территории образовательных организаций (в т.ч. разработка ПСД, осуществление технического надзора, экспертиза достоверности определения сметной стоимости объекта) и др.</t>
  </si>
  <si>
    <t>2.7</t>
  </si>
  <si>
    <t>2.8</t>
  </si>
  <si>
    <t>Предоставление субсидий образовательным организациям на исполнение судебных решений и предписаний надзорных органов, органов принудительного исполнения судебных решений (актов) и др.</t>
  </si>
  <si>
    <t>2.9</t>
  </si>
  <si>
    <t>Предоставление субсидий образовательным организациям на организацию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(капитальный ремонт помещений, зданий и сооружений, благоустройство территорий, прилегающих к зданиям и сооружениям муниципальных образовательных организаций)</t>
  </si>
  <si>
    <t>Министерство образования и науки  Краснодарского края, УО,ОО</t>
  </si>
  <si>
    <t>2.10</t>
  </si>
  <si>
    <t>2.11</t>
  </si>
  <si>
    <t xml:space="preserve">Предоставление субсидий образовательным организациям на организацию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общеобразовательных организациях (проведение капитального ремонта спортивных залов муниципальных общеобразовательных организаций, помещений при них, других помещений физкультурно-спортивного назначения, физкультурно-оздоровительных комплексов)      </t>
  </si>
  <si>
    <t>Задача 3. Повысить качество образовательных услуг за счёт укрепления кадрового потенциала системы образования внедрения современных воспитательных практик и обеспечения непрерывности образовательного процесса в любых условиях.</t>
  </si>
  <si>
    <t>3.1</t>
  </si>
  <si>
    <t>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</si>
  <si>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3.2</t>
  </si>
  <si>
    <t xml:space="preserve">Выплата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 </t>
  </si>
  <si>
    <t>3.3</t>
  </si>
  <si>
    <t>Предоставление субсидий образовательным организациям на осуществление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</t>
  </si>
  <si>
    <t>3.4</t>
  </si>
  <si>
    <t>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муниципальный район Краснодарского края, в т.ч. предоставление субсидий</t>
  </si>
  <si>
    <t>3.5</t>
  </si>
  <si>
    <t>Выплаты мер социальной поддержки (стипендии) обучающимся по очной форме обучения по образовательным программам высшего образования или среднего профессионального образования по договору о целевой подготовке специалистов по педагогическим специальностям, заключенному с муниципальными образовательными организациями муниципального образования Северский муниципальный район Краснодарского края, в т.ч. предоставление субсидий</t>
  </si>
  <si>
    <t>ИТОГО</t>
  </si>
  <si>
    <t>3.6</t>
  </si>
  <si>
    <t>Предоставление субсидий образовательным организациям на проведение мероприятий по обеспечению деятельности советников  директора по воспитанию и взаимодействию с детскими общественными объединениями в общеобразовательных организациях</t>
  </si>
  <si>
    <t>3.7</t>
  </si>
  <si>
    <t>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</si>
  <si>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3.8</t>
  </si>
  <si>
    <t>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организаций, расположенных на территории Краснодарского края</t>
  </si>
  <si>
    <t>ВСЕГО по мероприятиям</t>
  </si>
  <si>
    <r>
      <rPr>
        <vertAlign val="superscript"/>
        <sz val="16"/>
        <rFont val="Times New Roman"/>
        <family val="1"/>
        <charset val="204"/>
      </rPr>
      <t>1</t>
    </r>
    <r>
      <rPr>
        <sz val="16"/>
        <rFont val="Times New Roman"/>
        <family val="1"/>
        <charset val="204"/>
      </rPr>
      <t xml:space="preserve"> Раздел указывается при наличии процессной части муниципальной программы, в случае отсутствия останется пустым.</t>
    </r>
  </si>
  <si>
    <r>
      <rPr>
        <vertAlign val="superscript"/>
        <sz val="16"/>
        <rFont val="Times New Roman"/>
        <family val="1"/>
        <charset val="204"/>
      </rPr>
      <t>2</t>
    </r>
    <r>
      <rPr>
        <sz val="16"/>
        <rFont val="Times New Roman"/>
        <family val="1"/>
        <charset val="204"/>
      </rPr>
      <t xml:space="preserve"> Раздел указывается при наличии проектной части муниципальной программы, в случае отсутствия останется пустым.</t>
    </r>
  </si>
  <si>
    <t xml:space="preserve">Начальник управления образования  </t>
  </si>
  <si>
    <t>Л.В. Мазько</t>
  </si>
  <si>
    <t xml:space="preserve"> ПЕРЕЧЕНЬ ОСНОВНЫХ МЕРОПРИЯТИЙ МУНИЦИПАЛЬНОЙ ПРОГРАММЫ</t>
  </si>
  <si>
    <r>
      <t xml:space="preserve">2. Проектная часть </t>
    </r>
    <r>
      <rPr>
        <vertAlign val="superscript"/>
        <sz val="22"/>
        <rFont val="Times New Roman"/>
        <family val="1"/>
        <charset val="204"/>
      </rPr>
      <t>2</t>
    </r>
  </si>
  <si>
    <t xml:space="preserve">Управление образования администрации
муниципального образования
Северский муниципальный
район Краснодарского края (Далее - УО), </t>
  </si>
  <si>
    <t>образовательные организации (Далее - ОО)</t>
  </si>
  <si>
    <t xml:space="preserve">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</t>
  </si>
  <si>
    <t>Дополнительная помощь местным бюджетам для решения социально значимых вопросов местного значения (в том числе предоставление субсидий образовательным организациям)</t>
  </si>
  <si>
    <t xml:space="preserve">Предоставление субсидий образовательным организациям на организацию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(капитальный ремонт и переоснащение пищевых блоков муниципальных общеобразовательных 
организаций) </t>
  </si>
  <si>
    <t>расходы на обеспечение деятельности муниципальных учреждений (муниципальное задание);</t>
  </si>
  <si>
    <t>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образовательных организациях</t>
  </si>
  <si>
    <t>расходы на обеспечение деятельности муниципальных учреждений, (муниципальное задание);</t>
  </si>
  <si>
    <t xml:space="preserve">«Развитие образования» </t>
  </si>
  <si>
    <t xml:space="preserve">Приложение 2                                                к Муниципальной программе муниципального образования                           Северский муниципальный район 
Краснодарского края                                  «Развитие образования»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</si>
</sst>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0"/>
      <name val="Arial"/>
      <family val="2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21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20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6"/>
      <name val="Times New Roman"/>
      <family val="1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18"/>
      <name val="Times New Roman"/>
      <family val="1"/>
      <charset val="204"/>
    </font>
    <font>
      <sz val="20"/>
      <name val="Arial"/>
      <family val="2"/>
      <charset val="204"/>
    </font>
    <font>
      <sz val="22"/>
      <name val="Times New Roman"/>
      <family val="1"/>
      <charset val="204"/>
    </font>
    <font>
      <vertAlign val="superscript"/>
      <sz val="22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1" fillId="0" borderId="0" xfId="0" applyFont="1" applyFill="1"/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1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 indent="7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indent="7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67"/>
  <sheetViews>
    <sheetView tabSelected="1" view="pageBreakPreview" zoomScale="60" zoomScaleNormal="100" workbookViewId="0">
      <selection activeCell="I1" sqref="I1:J2"/>
    </sheetView>
  </sheetViews>
  <sheetFormatPr defaultColWidth="9.109375" defaultRowHeight="13.2" x14ac:dyDescent="0.25"/>
  <cols>
    <col min="1" max="1" width="9" style="24" customWidth="1"/>
    <col min="2" max="2" width="84.44140625" style="22" customWidth="1"/>
    <col min="3" max="3" width="16.109375" style="22" customWidth="1"/>
    <col min="4" max="4" width="23.44140625" style="3" customWidth="1"/>
    <col min="5" max="6" width="22" style="3" customWidth="1"/>
    <col min="7" max="7" width="23.109375" style="3" customWidth="1"/>
    <col min="8" max="8" width="22.109375" style="3" customWidth="1"/>
    <col min="9" max="9" width="24.33203125" style="3" customWidth="1"/>
    <col min="10" max="10" width="33.109375" style="3" customWidth="1"/>
    <col min="11" max="11" width="9.109375" style="3" bestFit="1"/>
    <col min="12" max="16384" width="9.109375" style="3"/>
  </cols>
  <sheetData>
    <row r="1" spans="1:10" ht="126" customHeight="1" x14ac:dyDescent="0.25">
      <c r="A1" s="1"/>
      <c r="B1" s="47"/>
      <c r="C1" s="47"/>
      <c r="D1" s="47"/>
      <c r="E1" s="47"/>
      <c r="F1" s="47"/>
      <c r="G1" s="47"/>
      <c r="H1" s="2"/>
      <c r="I1" s="59" t="s">
        <v>149</v>
      </c>
      <c r="J1" s="59"/>
    </row>
    <row r="2" spans="1:10" ht="51.75" customHeight="1" x14ac:dyDescent="0.25">
      <c r="A2" s="1"/>
      <c r="B2" s="47"/>
      <c r="C2" s="47"/>
      <c r="D2" s="47"/>
      <c r="E2" s="47"/>
      <c r="F2" s="47"/>
      <c r="G2" s="47"/>
      <c r="H2" s="2"/>
      <c r="I2" s="59"/>
      <c r="J2" s="59"/>
    </row>
    <row r="3" spans="1:10" ht="28.5" customHeight="1" x14ac:dyDescent="0.25">
      <c r="A3" s="1"/>
      <c r="B3" s="47"/>
      <c r="C3" s="47"/>
      <c r="D3" s="47"/>
      <c r="E3" s="47"/>
      <c r="F3" s="47"/>
      <c r="G3" s="47"/>
      <c r="H3" s="2"/>
      <c r="I3" s="4"/>
      <c r="J3" s="4"/>
    </row>
    <row r="4" spans="1:10" ht="22.5" customHeight="1" x14ac:dyDescent="0.25">
      <c r="A4" s="1"/>
      <c r="B4" s="47"/>
      <c r="C4" s="47"/>
      <c r="D4" s="47"/>
      <c r="E4" s="47"/>
      <c r="F4" s="47"/>
      <c r="G4" s="47"/>
      <c r="H4" s="2"/>
      <c r="I4" s="5"/>
      <c r="J4" s="5"/>
    </row>
    <row r="5" spans="1:10" ht="22.5" customHeight="1" x14ac:dyDescent="0.25">
      <c r="A5" s="48" t="s">
        <v>138</v>
      </c>
      <c r="B5" s="48"/>
      <c r="C5" s="48"/>
      <c r="D5" s="48"/>
      <c r="E5" s="48"/>
      <c r="F5" s="48"/>
      <c r="G5" s="48"/>
      <c r="H5" s="48"/>
      <c r="I5" s="48"/>
      <c r="J5" s="48"/>
    </row>
    <row r="6" spans="1:10" ht="22.5" customHeight="1" x14ac:dyDescent="0.25">
      <c r="A6" s="49" t="s">
        <v>148</v>
      </c>
      <c r="B6" s="48"/>
      <c r="C6" s="48"/>
      <c r="D6" s="48"/>
      <c r="E6" s="48"/>
      <c r="F6" s="48"/>
      <c r="G6" s="48"/>
      <c r="H6" s="48"/>
      <c r="I6" s="48"/>
      <c r="J6" s="48"/>
    </row>
    <row r="7" spans="1:10" x14ac:dyDescent="0.25">
      <c r="A7" s="27"/>
      <c r="B7" s="6"/>
      <c r="C7" s="6"/>
      <c r="D7" s="7"/>
      <c r="E7" s="7"/>
      <c r="F7" s="7"/>
      <c r="G7" s="7"/>
      <c r="H7" s="7"/>
      <c r="I7" s="7"/>
      <c r="J7" s="7"/>
    </row>
    <row r="8" spans="1:10" s="8" customFormat="1" ht="25.2" x14ac:dyDescent="0.4">
      <c r="A8" s="41" t="s">
        <v>0</v>
      </c>
      <c r="B8" s="43" t="s">
        <v>1</v>
      </c>
      <c r="C8" s="41" t="s">
        <v>2</v>
      </c>
      <c r="D8" s="43" t="s">
        <v>3</v>
      </c>
      <c r="E8" s="43"/>
      <c r="F8" s="43"/>
      <c r="G8" s="43"/>
      <c r="H8" s="43"/>
      <c r="I8" s="43"/>
      <c r="J8" s="41" t="s">
        <v>4</v>
      </c>
    </row>
    <row r="9" spans="1:10" s="8" customFormat="1" ht="25.2" x14ac:dyDescent="0.4">
      <c r="A9" s="41"/>
      <c r="B9" s="43"/>
      <c r="C9" s="41"/>
      <c r="D9" s="43" t="s">
        <v>5</v>
      </c>
      <c r="E9" s="43" t="s">
        <v>6</v>
      </c>
      <c r="F9" s="43"/>
      <c r="G9" s="43"/>
      <c r="H9" s="43"/>
      <c r="I9" s="43"/>
      <c r="J9" s="41"/>
    </row>
    <row r="10" spans="1:10" s="8" customFormat="1" ht="155.25" customHeight="1" x14ac:dyDescent="0.4">
      <c r="A10" s="41"/>
      <c r="B10" s="43"/>
      <c r="C10" s="41"/>
      <c r="D10" s="43"/>
      <c r="E10" s="26" t="s">
        <v>7</v>
      </c>
      <c r="F10" s="26" t="s">
        <v>8</v>
      </c>
      <c r="G10" s="26" t="s">
        <v>9</v>
      </c>
      <c r="H10" s="26" t="s">
        <v>10</v>
      </c>
      <c r="I10" s="26" t="s">
        <v>11</v>
      </c>
      <c r="J10" s="41"/>
    </row>
    <row r="11" spans="1:10" s="8" customFormat="1" ht="25.2" x14ac:dyDescent="0.45">
      <c r="A11" s="10" t="s">
        <v>12</v>
      </c>
      <c r="B11" s="10" t="s">
        <v>13</v>
      </c>
      <c r="C11" s="10" t="s">
        <v>14</v>
      </c>
      <c r="D11" s="10" t="s">
        <v>15</v>
      </c>
      <c r="E11" s="28" t="s">
        <v>16</v>
      </c>
      <c r="F11" s="28" t="s">
        <v>17</v>
      </c>
      <c r="G11" s="10" t="s">
        <v>18</v>
      </c>
      <c r="H11" s="10">
        <v>8</v>
      </c>
      <c r="I11" s="28">
        <v>9</v>
      </c>
      <c r="J11" s="10">
        <v>10</v>
      </c>
    </row>
    <row r="12" spans="1:10" s="8" customFormat="1" ht="90.75" customHeight="1" x14ac:dyDescent="0.4">
      <c r="A12" s="44" t="s">
        <v>19</v>
      </c>
      <c r="B12" s="44"/>
      <c r="C12" s="44"/>
      <c r="D12" s="44"/>
      <c r="E12" s="44"/>
      <c r="F12" s="44"/>
      <c r="G12" s="44"/>
      <c r="H12" s="44"/>
      <c r="I12" s="44"/>
      <c r="J12" s="44"/>
    </row>
    <row r="13" spans="1:10" s="8" customFormat="1" ht="62.25" customHeight="1" x14ac:dyDescent="0.4">
      <c r="A13" s="44" t="s">
        <v>20</v>
      </c>
      <c r="B13" s="44"/>
      <c r="C13" s="44"/>
      <c r="D13" s="44"/>
      <c r="E13" s="44"/>
      <c r="F13" s="44"/>
      <c r="G13" s="44"/>
      <c r="H13" s="44"/>
      <c r="I13" s="44"/>
      <c r="J13" s="44"/>
    </row>
    <row r="14" spans="1:10" s="8" customFormat="1" ht="28.2" x14ac:dyDescent="0.5">
      <c r="A14" s="56" t="s">
        <v>21</v>
      </c>
      <c r="B14" s="56"/>
      <c r="C14" s="56"/>
      <c r="D14" s="56"/>
      <c r="E14" s="56"/>
      <c r="F14" s="56"/>
      <c r="G14" s="56"/>
      <c r="H14" s="56"/>
      <c r="I14" s="56"/>
      <c r="J14" s="56"/>
    </row>
    <row r="15" spans="1:10" s="8" customFormat="1" ht="103.5" customHeight="1" x14ac:dyDescent="0.4">
      <c r="A15" s="43" t="s">
        <v>22</v>
      </c>
      <c r="B15" s="41" t="s">
        <v>23</v>
      </c>
      <c r="C15" s="26">
        <v>2027</v>
      </c>
      <c r="D15" s="25">
        <f t="shared" ref="D15:D22" si="0">E15+F15+G15+I15</f>
        <v>200</v>
      </c>
      <c r="E15" s="25">
        <v>200</v>
      </c>
      <c r="F15" s="25">
        <v>0</v>
      </c>
      <c r="G15" s="25">
        <v>0</v>
      </c>
      <c r="H15" s="25">
        <v>0</v>
      </c>
      <c r="I15" s="25">
        <v>0</v>
      </c>
      <c r="J15" s="41" t="s">
        <v>140</v>
      </c>
    </row>
    <row r="16" spans="1:10" s="8" customFormat="1" ht="93.75" customHeight="1" x14ac:dyDescent="0.4">
      <c r="A16" s="43"/>
      <c r="B16" s="41"/>
      <c r="C16" s="41">
        <v>2028</v>
      </c>
      <c r="D16" s="40">
        <f t="shared" si="0"/>
        <v>200</v>
      </c>
      <c r="E16" s="40">
        <v>200</v>
      </c>
      <c r="F16" s="40">
        <v>0</v>
      </c>
      <c r="G16" s="40">
        <v>0</v>
      </c>
      <c r="H16" s="40">
        <v>0</v>
      </c>
      <c r="I16" s="40">
        <v>0</v>
      </c>
      <c r="J16" s="43"/>
    </row>
    <row r="17" spans="1:10" s="8" customFormat="1" ht="64.5" customHeight="1" x14ac:dyDescent="0.4">
      <c r="A17" s="43"/>
      <c r="B17" s="41"/>
      <c r="C17" s="41"/>
      <c r="D17" s="40"/>
      <c r="E17" s="40"/>
      <c r="F17" s="40"/>
      <c r="G17" s="40"/>
      <c r="H17" s="40"/>
      <c r="I17" s="40"/>
      <c r="J17" s="43"/>
    </row>
    <row r="18" spans="1:10" s="8" customFormat="1" ht="42" customHeight="1" x14ac:dyDescent="0.4">
      <c r="A18" s="43"/>
      <c r="B18" s="41"/>
      <c r="C18" s="26">
        <v>2029</v>
      </c>
      <c r="D18" s="25">
        <f>E18+F18+G18+I18</f>
        <v>200</v>
      </c>
      <c r="E18" s="25">
        <v>200</v>
      </c>
      <c r="F18" s="25">
        <v>0</v>
      </c>
      <c r="G18" s="25">
        <v>0</v>
      </c>
      <c r="H18" s="25">
        <v>0</v>
      </c>
      <c r="I18" s="25">
        <v>0</v>
      </c>
      <c r="J18" s="41" t="s">
        <v>141</v>
      </c>
    </row>
    <row r="19" spans="1:10" s="8" customFormat="1" ht="48" customHeight="1" x14ac:dyDescent="0.4">
      <c r="A19" s="43"/>
      <c r="B19" s="41"/>
      <c r="C19" s="29" t="s">
        <v>24</v>
      </c>
      <c r="D19" s="25">
        <f>D15+D16+D18</f>
        <v>600</v>
      </c>
      <c r="E19" s="25">
        <f>E18+E16+E15</f>
        <v>600</v>
      </c>
      <c r="F19" s="25">
        <f>F18+F16+F15</f>
        <v>0</v>
      </c>
      <c r="G19" s="25">
        <f>G18+G16+G15</f>
        <v>0</v>
      </c>
      <c r="H19" s="25">
        <v>0</v>
      </c>
      <c r="I19" s="25">
        <f>I18+I16+I15</f>
        <v>0</v>
      </c>
      <c r="J19" s="41"/>
    </row>
    <row r="20" spans="1:10" s="8" customFormat="1" ht="27.75" customHeight="1" x14ac:dyDescent="0.4">
      <c r="A20" s="53" t="s">
        <v>25</v>
      </c>
      <c r="B20" s="45" t="s">
        <v>26</v>
      </c>
      <c r="C20" s="26">
        <v>2027</v>
      </c>
      <c r="D20" s="25">
        <f t="shared" si="0"/>
        <v>300</v>
      </c>
      <c r="E20" s="25">
        <v>300</v>
      </c>
      <c r="F20" s="25">
        <v>0</v>
      </c>
      <c r="G20" s="25">
        <v>0</v>
      </c>
      <c r="H20" s="25">
        <v>0</v>
      </c>
      <c r="I20" s="25">
        <v>0</v>
      </c>
      <c r="J20" s="41" t="s">
        <v>27</v>
      </c>
    </row>
    <row r="21" spans="1:10" s="8" customFormat="1" ht="30" customHeight="1" x14ac:dyDescent="0.4">
      <c r="A21" s="53"/>
      <c r="B21" s="45"/>
      <c r="C21" s="26">
        <v>2028</v>
      </c>
      <c r="D21" s="25">
        <f t="shared" si="0"/>
        <v>300</v>
      </c>
      <c r="E21" s="25">
        <v>300</v>
      </c>
      <c r="F21" s="25">
        <v>0</v>
      </c>
      <c r="G21" s="25">
        <v>0</v>
      </c>
      <c r="H21" s="25">
        <v>0</v>
      </c>
      <c r="I21" s="25">
        <v>0</v>
      </c>
      <c r="J21" s="43"/>
    </row>
    <row r="22" spans="1:10" s="8" customFormat="1" ht="24.75" customHeight="1" x14ac:dyDescent="0.4">
      <c r="A22" s="53"/>
      <c r="B22" s="45"/>
      <c r="C22" s="26">
        <v>2029</v>
      </c>
      <c r="D22" s="25">
        <f t="shared" si="0"/>
        <v>300</v>
      </c>
      <c r="E22" s="25">
        <v>300</v>
      </c>
      <c r="F22" s="25">
        <v>0</v>
      </c>
      <c r="G22" s="25">
        <v>0</v>
      </c>
      <c r="H22" s="25">
        <v>0</v>
      </c>
      <c r="I22" s="25">
        <v>0</v>
      </c>
      <c r="J22" s="43"/>
    </row>
    <row r="23" spans="1:10" s="8" customFormat="1" ht="37.5" customHeight="1" x14ac:dyDescent="0.4">
      <c r="A23" s="53"/>
      <c r="B23" s="45"/>
      <c r="C23" s="29" t="s">
        <v>24</v>
      </c>
      <c r="D23" s="25">
        <f t="shared" ref="D23:I23" si="1">D20+D21+D22</f>
        <v>900</v>
      </c>
      <c r="E23" s="25">
        <f t="shared" si="1"/>
        <v>900</v>
      </c>
      <c r="F23" s="25">
        <f t="shared" si="1"/>
        <v>0</v>
      </c>
      <c r="G23" s="25">
        <f t="shared" si="1"/>
        <v>0</v>
      </c>
      <c r="H23" s="25">
        <f t="shared" si="1"/>
        <v>0</v>
      </c>
      <c r="I23" s="25">
        <f t="shared" si="1"/>
        <v>0</v>
      </c>
      <c r="J23" s="43"/>
    </row>
    <row r="24" spans="1:10" s="8" customFormat="1" ht="25.2" x14ac:dyDescent="0.45">
      <c r="A24" s="10" t="s">
        <v>12</v>
      </c>
      <c r="B24" s="10" t="s">
        <v>13</v>
      </c>
      <c r="C24" s="10" t="s">
        <v>14</v>
      </c>
      <c r="D24" s="10" t="s">
        <v>15</v>
      </c>
      <c r="E24" s="28" t="s">
        <v>16</v>
      </c>
      <c r="F24" s="28" t="s">
        <v>17</v>
      </c>
      <c r="G24" s="10" t="s">
        <v>18</v>
      </c>
      <c r="H24" s="10">
        <v>8</v>
      </c>
      <c r="I24" s="28">
        <v>9</v>
      </c>
      <c r="J24" s="10">
        <v>10</v>
      </c>
    </row>
    <row r="25" spans="1:10" s="8" customFormat="1" ht="64.2" customHeight="1" x14ac:dyDescent="0.4">
      <c r="A25" s="55" t="s">
        <v>28</v>
      </c>
      <c r="B25" s="45" t="s">
        <v>29</v>
      </c>
      <c r="C25" s="26">
        <v>2027</v>
      </c>
      <c r="D25" s="25">
        <f>E25+F25+G25+I25</f>
        <v>300</v>
      </c>
      <c r="E25" s="25">
        <v>300</v>
      </c>
      <c r="F25" s="25">
        <v>0</v>
      </c>
      <c r="G25" s="25">
        <v>0</v>
      </c>
      <c r="H25" s="25">
        <v>0</v>
      </c>
      <c r="I25" s="25">
        <v>0</v>
      </c>
      <c r="J25" s="41" t="s">
        <v>27</v>
      </c>
    </row>
    <row r="26" spans="1:10" s="8" customFormat="1" ht="64.2" customHeight="1" x14ac:dyDescent="0.4">
      <c r="A26" s="55"/>
      <c r="B26" s="45"/>
      <c r="C26" s="26">
        <v>2028</v>
      </c>
      <c r="D26" s="25">
        <f>E26+F26+G26+I26</f>
        <v>300</v>
      </c>
      <c r="E26" s="25">
        <v>300</v>
      </c>
      <c r="F26" s="25">
        <v>0</v>
      </c>
      <c r="G26" s="25">
        <v>0</v>
      </c>
      <c r="H26" s="25">
        <v>0</v>
      </c>
      <c r="I26" s="25">
        <v>0</v>
      </c>
      <c r="J26" s="43"/>
    </row>
    <row r="27" spans="1:10" s="8" customFormat="1" ht="64.2" customHeight="1" x14ac:dyDescent="0.4">
      <c r="A27" s="55"/>
      <c r="B27" s="45"/>
      <c r="C27" s="26">
        <v>2029</v>
      </c>
      <c r="D27" s="25">
        <f>E27+F27+G27+I27</f>
        <v>300</v>
      </c>
      <c r="E27" s="25">
        <v>300</v>
      </c>
      <c r="F27" s="25">
        <v>0</v>
      </c>
      <c r="G27" s="25">
        <v>0</v>
      </c>
      <c r="H27" s="25">
        <v>0</v>
      </c>
      <c r="I27" s="25">
        <v>0</v>
      </c>
      <c r="J27" s="43"/>
    </row>
    <row r="28" spans="1:10" s="8" customFormat="1" ht="64.2" customHeight="1" x14ac:dyDescent="0.4">
      <c r="A28" s="55"/>
      <c r="B28" s="45"/>
      <c r="C28" s="29" t="s">
        <v>24</v>
      </c>
      <c r="D28" s="25">
        <f t="shared" ref="D28:I28" si="2">D25+D26+D27</f>
        <v>900</v>
      </c>
      <c r="E28" s="25">
        <f t="shared" si="2"/>
        <v>900</v>
      </c>
      <c r="F28" s="25">
        <f t="shared" si="2"/>
        <v>0</v>
      </c>
      <c r="G28" s="25">
        <f t="shared" si="2"/>
        <v>0</v>
      </c>
      <c r="H28" s="25">
        <f t="shared" si="2"/>
        <v>0</v>
      </c>
      <c r="I28" s="25">
        <f t="shared" si="2"/>
        <v>0</v>
      </c>
      <c r="J28" s="43"/>
    </row>
    <row r="29" spans="1:10" s="8" customFormat="1" ht="38.4" customHeight="1" x14ac:dyDescent="0.4">
      <c r="A29" s="53" t="s">
        <v>30</v>
      </c>
      <c r="B29" s="45" t="s">
        <v>31</v>
      </c>
      <c r="C29" s="26">
        <v>2027</v>
      </c>
      <c r="D29" s="25">
        <f>F29+G29+I29+E29</f>
        <v>1010507.2000000001</v>
      </c>
      <c r="E29" s="25">
        <f t="shared" ref="E29:I31" si="3">E34+E38+E42+E50+E46</f>
        <v>193869.6</v>
      </c>
      <c r="F29" s="25">
        <f t="shared" si="3"/>
        <v>725637.60000000009</v>
      </c>
      <c r="G29" s="25">
        <f t="shared" si="3"/>
        <v>0</v>
      </c>
      <c r="H29" s="25">
        <f t="shared" si="3"/>
        <v>0</v>
      </c>
      <c r="I29" s="25">
        <f t="shared" si="3"/>
        <v>91000</v>
      </c>
      <c r="J29" s="41" t="s">
        <v>27</v>
      </c>
    </row>
    <row r="30" spans="1:10" s="8" customFormat="1" ht="38.4" customHeight="1" x14ac:dyDescent="0.4">
      <c r="A30" s="53"/>
      <c r="B30" s="45"/>
      <c r="C30" s="26">
        <v>2028</v>
      </c>
      <c r="D30" s="25">
        <f>E30+F30+G30+I30</f>
        <v>1056705.3999999999</v>
      </c>
      <c r="E30" s="25">
        <f t="shared" si="3"/>
        <v>197863.7</v>
      </c>
      <c r="F30" s="25">
        <f t="shared" si="3"/>
        <v>767841.7</v>
      </c>
      <c r="G30" s="25">
        <f t="shared" si="3"/>
        <v>0</v>
      </c>
      <c r="H30" s="25">
        <f t="shared" si="3"/>
        <v>0</v>
      </c>
      <c r="I30" s="25">
        <f t="shared" si="3"/>
        <v>91000</v>
      </c>
      <c r="J30" s="58"/>
    </row>
    <row r="31" spans="1:10" s="8" customFormat="1" ht="38.4" customHeight="1" x14ac:dyDescent="0.4">
      <c r="A31" s="53"/>
      <c r="B31" s="45"/>
      <c r="C31" s="26">
        <v>2029</v>
      </c>
      <c r="D31" s="25">
        <f>E31+F31+G31+I31</f>
        <v>1056705.3999999999</v>
      </c>
      <c r="E31" s="25">
        <f t="shared" si="3"/>
        <v>197863.7</v>
      </c>
      <c r="F31" s="25">
        <f t="shared" si="3"/>
        <v>767841.7</v>
      </c>
      <c r="G31" s="25">
        <f t="shared" si="3"/>
        <v>0</v>
      </c>
      <c r="H31" s="25">
        <f t="shared" si="3"/>
        <v>0</v>
      </c>
      <c r="I31" s="25">
        <f t="shared" si="3"/>
        <v>91000</v>
      </c>
      <c r="J31" s="58"/>
    </row>
    <row r="32" spans="1:10" s="8" customFormat="1" ht="38.4" customHeight="1" x14ac:dyDescent="0.4">
      <c r="A32" s="53"/>
      <c r="B32" s="45"/>
      <c r="C32" s="29" t="s">
        <v>24</v>
      </c>
      <c r="D32" s="25">
        <f t="shared" ref="D32:I32" si="4">D31+D30+D29</f>
        <v>3123918</v>
      </c>
      <c r="E32" s="25">
        <f t="shared" si="4"/>
        <v>589597</v>
      </c>
      <c r="F32" s="25">
        <f t="shared" si="4"/>
        <v>2261321</v>
      </c>
      <c r="G32" s="25">
        <f t="shared" si="4"/>
        <v>0</v>
      </c>
      <c r="H32" s="25">
        <f t="shared" si="4"/>
        <v>0</v>
      </c>
      <c r="I32" s="25">
        <f t="shared" si="4"/>
        <v>273000</v>
      </c>
      <c r="J32" s="58"/>
    </row>
    <row r="33" spans="1:10" s="8" customFormat="1" ht="25.2" x14ac:dyDescent="0.4">
      <c r="A33" s="53"/>
      <c r="B33" s="44" t="s">
        <v>32</v>
      </c>
      <c r="C33" s="44"/>
      <c r="D33" s="44"/>
      <c r="E33" s="44"/>
      <c r="F33" s="44"/>
      <c r="G33" s="44"/>
      <c r="H33" s="44"/>
      <c r="I33" s="44"/>
      <c r="J33" s="57"/>
    </row>
    <row r="34" spans="1:10" s="8" customFormat="1" ht="22.8" customHeight="1" x14ac:dyDescent="0.4">
      <c r="A34" s="53" t="s">
        <v>33</v>
      </c>
      <c r="B34" s="45" t="s">
        <v>145</v>
      </c>
      <c r="C34" s="26">
        <v>2027</v>
      </c>
      <c r="D34" s="25">
        <f>E34+F34+G34+H34+I34</f>
        <v>774261.3</v>
      </c>
      <c r="E34" s="25">
        <f>193805.4-13988.7+64.2</f>
        <v>179880.9</v>
      </c>
      <c r="F34" s="25">
        <v>594380.4</v>
      </c>
      <c r="G34" s="25">
        <v>0</v>
      </c>
      <c r="H34" s="25">
        <v>0</v>
      </c>
      <c r="I34" s="25">
        <v>0</v>
      </c>
      <c r="J34" s="41" t="s">
        <v>27</v>
      </c>
    </row>
    <row r="35" spans="1:10" s="8" customFormat="1" ht="22.8" customHeight="1" x14ac:dyDescent="0.4">
      <c r="A35" s="53"/>
      <c r="B35" s="45"/>
      <c r="C35" s="26">
        <v>2028</v>
      </c>
      <c r="D35" s="25">
        <f>E35+F35+G35+H35+I35</f>
        <v>820459.5</v>
      </c>
      <c r="E35" s="25">
        <f>197799.5-13988.7+64.2</f>
        <v>183875</v>
      </c>
      <c r="F35" s="25">
        <v>636584.5</v>
      </c>
      <c r="G35" s="25">
        <v>0</v>
      </c>
      <c r="H35" s="25">
        <v>0</v>
      </c>
      <c r="I35" s="25">
        <v>0</v>
      </c>
      <c r="J35" s="43"/>
    </row>
    <row r="36" spans="1:10" s="8" customFormat="1" ht="22.8" customHeight="1" x14ac:dyDescent="0.4">
      <c r="A36" s="53"/>
      <c r="B36" s="45"/>
      <c r="C36" s="26">
        <v>2029</v>
      </c>
      <c r="D36" s="25">
        <f>E36+F36+G36+H36+I36</f>
        <v>820459.5</v>
      </c>
      <c r="E36" s="25">
        <f>197799.5-13988.7+64.2</f>
        <v>183875</v>
      </c>
      <c r="F36" s="25">
        <v>636584.5</v>
      </c>
      <c r="G36" s="25">
        <v>0</v>
      </c>
      <c r="H36" s="25">
        <v>0</v>
      </c>
      <c r="I36" s="25">
        <v>0</v>
      </c>
      <c r="J36" s="43"/>
    </row>
    <row r="37" spans="1:10" s="8" customFormat="1" ht="22.8" customHeight="1" x14ac:dyDescent="0.4">
      <c r="A37" s="53"/>
      <c r="B37" s="45"/>
      <c r="C37" s="30" t="s">
        <v>24</v>
      </c>
      <c r="D37" s="25">
        <f t="shared" ref="D37:I37" si="5">D36+D35+D34</f>
        <v>2415180.2999999998</v>
      </c>
      <c r="E37" s="25">
        <f t="shared" si="5"/>
        <v>547630.9</v>
      </c>
      <c r="F37" s="25">
        <f t="shared" si="5"/>
        <v>1867549.4</v>
      </c>
      <c r="G37" s="25">
        <f t="shared" si="5"/>
        <v>0</v>
      </c>
      <c r="H37" s="25">
        <f t="shared" si="5"/>
        <v>0</v>
      </c>
      <c r="I37" s="25">
        <f t="shared" si="5"/>
        <v>0</v>
      </c>
      <c r="J37" s="43"/>
    </row>
    <row r="38" spans="1:10" s="8" customFormat="1" ht="25.2" x14ac:dyDescent="0.4">
      <c r="A38" s="53" t="s">
        <v>34</v>
      </c>
      <c r="B38" s="45" t="s">
        <v>35</v>
      </c>
      <c r="C38" s="26">
        <v>2027</v>
      </c>
      <c r="D38" s="25">
        <f>E38+F38+G38+H38+I38</f>
        <v>131257.20000000001</v>
      </c>
      <c r="E38" s="25">
        <v>0</v>
      </c>
      <c r="F38" s="25">
        <v>131257.20000000001</v>
      </c>
      <c r="G38" s="25">
        <v>0</v>
      </c>
      <c r="H38" s="25">
        <v>0</v>
      </c>
      <c r="I38" s="25">
        <v>0</v>
      </c>
      <c r="J38" s="41" t="s">
        <v>27</v>
      </c>
    </row>
    <row r="39" spans="1:10" s="8" customFormat="1" ht="25.2" x14ac:dyDescent="0.4">
      <c r="A39" s="53"/>
      <c r="B39" s="45"/>
      <c r="C39" s="26">
        <v>2028</v>
      </c>
      <c r="D39" s="25">
        <f>E39+F39+G39+H39+I39</f>
        <v>131257.20000000001</v>
      </c>
      <c r="E39" s="25">
        <v>0</v>
      </c>
      <c r="F39" s="25">
        <v>131257.20000000001</v>
      </c>
      <c r="G39" s="25">
        <v>0</v>
      </c>
      <c r="H39" s="25">
        <v>0</v>
      </c>
      <c r="I39" s="25">
        <v>0</v>
      </c>
      <c r="J39" s="43"/>
    </row>
    <row r="40" spans="1:10" s="8" customFormat="1" ht="25.2" x14ac:dyDescent="0.4">
      <c r="A40" s="53"/>
      <c r="B40" s="45"/>
      <c r="C40" s="26">
        <v>2029</v>
      </c>
      <c r="D40" s="25">
        <f>E40+F40+G40+H40+I40</f>
        <v>131257.20000000001</v>
      </c>
      <c r="E40" s="25">
        <v>0</v>
      </c>
      <c r="F40" s="25">
        <v>131257.20000000001</v>
      </c>
      <c r="G40" s="25">
        <v>0</v>
      </c>
      <c r="H40" s="25">
        <v>0</v>
      </c>
      <c r="I40" s="25">
        <v>0</v>
      </c>
      <c r="J40" s="43"/>
    </row>
    <row r="41" spans="1:10" s="8" customFormat="1" ht="25.2" x14ac:dyDescent="0.4">
      <c r="A41" s="53"/>
      <c r="B41" s="45"/>
      <c r="C41" s="30" t="s">
        <v>24</v>
      </c>
      <c r="D41" s="25">
        <f t="shared" ref="D41:I41" si="6">D40+D39+D38</f>
        <v>393771.60000000003</v>
      </c>
      <c r="E41" s="25">
        <f t="shared" si="6"/>
        <v>0</v>
      </c>
      <c r="F41" s="25">
        <f t="shared" si="6"/>
        <v>393771.60000000003</v>
      </c>
      <c r="G41" s="25">
        <f t="shared" si="6"/>
        <v>0</v>
      </c>
      <c r="H41" s="25">
        <f t="shared" si="6"/>
        <v>0</v>
      </c>
      <c r="I41" s="25">
        <f t="shared" si="6"/>
        <v>0</v>
      </c>
      <c r="J41" s="43"/>
    </row>
    <row r="42" spans="1:10" s="8" customFormat="1" ht="25.2" x14ac:dyDescent="0.4">
      <c r="A42" s="53" t="s">
        <v>36</v>
      </c>
      <c r="B42" s="45" t="s">
        <v>37</v>
      </c>
      <c r="C42" s="26">
        <v>2027</v>
      </c>
      <c r="D42" s="25">
        <f>E42+F42+G42+H42+I42</f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41" t="s">
        <v>27</v>
      </c>
    </row>
    <row r="43" spans="1:10" s="8" customFormat="1" ht="25.2" x14ac:dyDescent="0.4">
      <c r="A43" s="53"/>
      <c r="B43" s="45"/>
      <c r="C43" s="26">
        <v>2028</v>
      </c>
      <c r="D43" s="25">
        <f>E43+F43+G43+H43+I43</f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43"/>
    </row>
    <row r="44" spans="1:10" s="8" customFormat="1" ht="25.2" x14ac:dyDescent="0.4">
      <c r="A44" s="53"/>
      <c r="B44" s="45"/>
      <c r="C44" s="26">
        <v>2029</v>
      </c>
      <c r="D44" s="25">
        <f>E44+F44+G44+H44+I44</f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43"/>
    </row>
    <row r="45" spans="1:10" s="8" customFormat="1" ht="25.2" x14ac:dyDescent="0.4">
      <c r="A45" s="53"/>
      <c r="B45" s="45"/>
      <c r="C45" s="30" t="s">
        <v>24</v>
      </c>
      <c r="D45" s="25">
        <f t="shared" ref="D45:I45" si="7">D42+D43+D44</f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43"/>
    </row>
    <row r="46" spans="1:10" s="8" customFormat="1" ht="25.2" x14ac:dyDescent="0.4">
      <c r="A46" s="53" t="s">
        <v>38</v>
      </c>
      <c r="B46" s="45" t="s">
        <v>39</v>
      </c>
      <c r="C46" s="26">
        <v>2027</v>
      </c>
      <c r="D46" s="25">
        <f>E46+F46+G46+H46+I46</f>
        <v>13988.7</v>
      </c>
      <c r="E46" s="25">
        <v>13988.7</v>
      </c>
      <c r="F46" s="25">
        <v>0</v>
      </c>
      <c r="G46" s="25">
        <v>0</v>
      </c>
      <c r="H46" s="25">
        <v>0</v>
      </c>
      <c r="I46" s="25">
        <v>0</v>
      </c>
      <c r="J46" s="41" t="s">
        <v>27</v>
      </c>
    </row>
    <row r="47" spans="1:10" s="8" customFormat="1" ht="25.2" x14ac:dyDescent="0.4">
      <c r="A47" s="53"/>
      <c r="B47" s="45"/>
      <c r="C47" s="26">
        <v>2028</v>
      </c>
      <c r="D47" s="25">
        <f>E47+F47+G47+H47+I47</f>
        <v>13988.7</v>
      </c>
      <c r="E47" s="25">
        <v>13988.7</v>
      </c>
      <c r="F47" s="25">
        <v>0</v>
      </c>
      <c r="G47" s="25">
        <v>0</v>
      </c>
      <c r="H47" s="25">
        <v>0</v>
      </c>
      <c r="I47" s="25">
        <v>0</v>
      </c>
      <c r="J47" s="43"/>
    </row>
    <row r="48" spans="1:10" s="8" customFormat="1" ht="25.2" x14ac:dyDescent="0.4">
      <c r="A48" s="53"/>
      <c r="B48" s="45"/>
      <c r="C48" s="26">
        <v>2029</v>
      </c>
      <c r="D48" s="25">
        <f>E48+F48+G48+H48+I48</f>
        <v>13988.7</v>
      </c>
      <c r="E48" s="25">
        <v>13988.7</v>
      </c>
      <c r="F48" s="25">
        <v>0</v>
      </c>
      <c r="G48" s="25">
        <v>0</v>
      </c>
      <c r="H48" s="25">
        <v>0</v>
      </c>
      <c r="I48" s="25">
        <v>0</v>
      </c>
      <c r="J48" s="43"/>
    </row>
    <row r="49" spans="1:10" s="8" customFormat="1" ht="25.2" x14ac:dyDescent="0.4">
      <c r="A49" s="53"/>
      <c r="B49" s="45"/>
      <c r="C49" s="30" t="s">
        <v>24</v>
      </c>
      <c r="D49" s="25">
        <f t="shared" ref="D49:I49" si="8">D46+D47+D48</f>
        <v>41966.100000000006</v>
      </c>
      <c r="E49" s="25">
        <f t="shared" si="8"/>
        <v>41966.100000000006</v>
      </c>
      <c r="F49" s="25">
        <f t="shared" si="8"/>
        <v>0</v>
      </c>
      <c r="G49" s="25">
        <f t="shared" si="8"/>
        <v>0</v>
      </c>
      <c r="H49" s="25">
        <f t="shared" si="8"/>
        <v>0</v>
      </c>
      <c r="I49" s="25">
        <f t="shared" si="8"/>
        <v>0</v>
      </c>
      <c r="J49" s="43"/>
    </row>
    <row r="50" spans="1:10" s="8" customFormat="1" ht="36" customHeight="1" x14ac:dyDescent="0.4">
      <c r="A50" s="53" t="s">
        <v>40</v>
      </c>
      <c r="B50" s="45" t="s">
        <v>41</v>
      </c>
      <c r="C50" s="26">
        <v>2027</v>
      </c>
      <c r="D50" s="25">
        <f>E50+F50+G50+H50+I50</f>
        <v>91000</v>
      </c>
      <c r="E50" s="25">
        <v>0</v>
      </c>
      <c r="F50" s="25">
        <v>0</v>
      </c>
      <c r="G50" s="25">
        <v>0</v>
      </c>
      <c r="H50" s="25">
        <v>0</v>
      </c>
      <c r="I50" s="25">
        <v>91000</v>
      </c>
      <c r="J50" s="41" t="s">
        <v>27</v>
      </c>
    </row>
    <row r="51" spans="1:10" s="8" customFormat="1" ht="37.5" customHeight="1" x14ac:dyDescent="0.4">
      <c r="A51" s="53"/>
      <c r="B51" s="45"/>
      <c r="C51" s="26">
        <v>2028</v>
      </c>
      <c r="D51" s="25">
        <f>E51+F51+G51+H51+I51</f>
        <v>91000</v>
      </c>
      <c r="E51" s="25">
        <v>0</v>
      </c>
      <c r="F51" s="25">
        <v>0</v>
      </c>
      <c r="G51" s="25">
        <v>0</v>
      </c>
      <c r="H51" s="25">
        <v>0</v>
      </c>
      <c r="I51" s="25">
        <v>91000</v>
      </c>
      <c r="J51" s="43"/>
    </row>
    <row r="52" spans="1:10" s="8" customFormat="1" ht="38.25" customHeight="1" x14ac:dyDescent="0.4">
      <c r="A52" s="53"/>
      <c r="B52" s="45"/>
      <c r="C52" s="26">
        <v>2029</v>
      </c>
      <c r="D52" s="25">
        <f>E52+F52+G52+H52+I52</f>
        <v>91000</v>
      </c>
      <c r="E52" s="25">
        <v>0</v>
      </c>
      <c r="F52" s="25">
        <v>0</v>
      </c>
      <c r="G52" s="25">
        <v>0</v>
      </c>
      <c r="H52" s="25">
        <v>0</v>
      </c>
      <c r="I52" s="25">
        <v>91000</v>
      </c>
      <c r="J52" s="43"/>
    </row>
    <row r="53" spans="1:10" s="8" customFormat="1" ht="45.75" customHeight="1" x14ac:dyDescent="0.4">
      <c r="A53" s="53"/>
      <c r="B53" s="45"/>
      <c r="C53" s="30" t="s">
        <v>24</v>
      </c>
      <c r="D53" s="25">
        <f t="shared" ref="D53:I53" si="9">D50+D51+D52</f>
        <v>273000</v>
      </c>
      <c r="E53" s="25">
        <f t="shared" si="9"/>
        <v>0</v>
      </c>
      <c r="F53" s="25">
        <f t="shared" si="9"/>
        <v>0</v>
      </c>
      <c r="G53" s="25">
        <f t="shared" si="9"/>
        <v>0</v>
      </c>
      <c r="H53" s="25">
        <f t="shared" si="9"/>
        <v>0</v>
      </c>
      <c r="I53" s="25">
        <f t="shared" si="9"/>
        <v>273000</v>
      </c>
      <c r="J53" s="43"/>
    </row>
    <row r="54" spans="1:10" s="8" customFormat="1" ht="25.2" x14ac:dyDescent="0.4">
      <c r="A54" s="9" t="s">
        <v>12</v>
      </c>
      <c r="B54" s="26">
        <v>2</v>
      </c>
      <c r="C54" s="10">
        <v>3</v>
      </c>
      <c r="D54" s="11">
        <v>4</v>
      </c>
      <c r="E54" s="11">
        <v>5</v>
      </c>
      <c r="F54" s="11">
        <v>6</v>
      </c>
      <c r="G54" s="11">
        <v>7</v>
      </c>
      <c r="H54" s="11">
        <v>8</v>
      </c>
      <c r="I54" s="11">
        <v>9</v>
      </c>
      <c r="J54" s="26">
        <v>10</v>
      </c>
    </row>
    <row r="55" spans="1:10" s="8" customFormat="1" ht="44.4" customHeight="1" x14ac:dyDescent="0.4">
      <c r="A55" s="53" t="s">
        <v>42</v>
      </c>
      <c r="B55" s="45" t="s">
        <v>146</v>
      </c>
      <c r="C55" s="26">
        <v>2027</v>
      </c>
      <c r="D55" s="25">
        <f>E55+F55+G55+I55</f>
        <v>2002735.7000000002</v>
      </c>
      <c r="E55" s="25">
        <f t="shared" ref="E55:I57" si="10">E60+E64+E72+E76+E80+E68</f>
        <v>333858.59999999998</v>
      </c>
      <c r="F55" s="25">
        <f t="shared" si="10"/>
        <v>1633698.7000000002</v>
      </c>
      <c r="G55" s="25">
        <f t="shared" si="10"/>
        <v>0</v>
      </c>
      <c r="H55" s="25">
        <f t="shared" si="10"/>
        <v>0</v>
      </c>
      <c r="I55" s="25">
        <f t="shared" si="10"/>
        <v>35178.400000000001</v>
      </c>
      <c r="J55" s="41" t="s">
        <v>27</v>
      </c>
    </row>
    <row r="56" spans="1:10" s="8" customFormat="1" ht="44.4" customHeight="1" x14ac:dyDescent="0.4">
      <c r="A56" s="53"/>
      <c r="B56" s="45"/>
      <c r="C56" s="26">
        <v>2028</v>
      </c>
      <c r="D56" s="25">
        <f>E56+F56+G56+I56</f>
        <v>2125571.5</v>
      </c>
      <c r="E56" s="25">
        <f t="shared" si="10"/>
        <v>333827.59999999998</v>
      </c>
      <c r="F56" s="25">
        <f t="shared" si="10"/>
        <v>1756565.5</v>
      </c>
      <c r="G56" s="25">
        <f t="shared" si="10"/>
        <v>0</v>
      </c>
      <c r="H56" s="25">
        <f t="shared" si="10"/>
        <v>0</v>
      </c>
      <c r="I56" s="25">
        <f t="shared" si="10"/>
        <v>35178.400000000001</v>
      </c>
      <c r="J56" s="41"/>
    </row>
    <row r="57" spans="1:10" s="8" customFormat="1" ht="44.4" customHeight="1" x14ac:dyDescent="0.4">
      <c r="A57" s="53"/>
      <c r="B57" s="45"/>
      <c r="C57" s="26">
        <v>2029</v>
      </c>
      <c r="D57" s="25">
        <f>E57+F57+G57+I57</f>
        <v>2125571.5</v>
      </c>
      <c r="E57" s="25">
        <f t="shared" si="10"/>
        <v>333827.59999999998</v>
      </c>
      <c r="F57" s="25">
        <f t="shared" si="10"/>
        <v>1756565.5</v>
      </c>
      <c r="G57" s="25">
        <f t="shared" si="10"/>
        <v>0</v>
      </c>
      <c r="H57" s="25">
        <f t="shared" si="10"/>
        <v>0</v>
      </c>
      <c r="I57" s="25">
        <f t="shared" si="10"/>
        <v>35178.400000000001</v>
      </c>
      <c r="J57" s="41"/>
    </row>
    <row r="58" spans="1:10" s="8" customFormat="1" ht="44.4" customHeight="1" x14ac:dyDescent="0.4">
      <c r="A58" s="53"/>
      <c r="B58" s="45"/>
      <c r="C58" s="30" t="s">
        <v>24</v>
      </c>
      <c r="D58" s="25">
        <f t="shared" ref="D58:I58" si="11">D55+D56+D57</f>
        <v>6253878.7000000002</v>
      </c>
      <c r="E58" s="25">
        <f t="shared" si="11"/>
        <v>1001513.7999999999</v>
      </c>
      <c r="F58" s="25">
        <f t="shared" si="11"/>
        <v>5146829.7</v>
      </c>
      <c r="G58" s="25">
        <f t="shared" si="11"/>
        <v>0</v>
      </c>
      <c r="H58" s="25">
        <f t="shared" si="11"/>
        <v>0</v>
      </c>
      <c r="I58" s="25">
        <f t="shared" si="11"/>
        <v>105535.20000000001</v>
      </c>
      <c r="J58" s="41"/>
    </row>
    <row r="59" spans="1:10" s="8" customFormat="1" ht="25.2" x14ac:dyDescent="0.4">
      <c r="A59" s="53"/>
      <c r="B59" s="44" t="s">
        <v>32</v>
      </c>
      <c r="C59" s="44"/>
      <c r="D59" s="44"/>
      <c r="E59" s="44"/>
      <c r="F59" s="44"/>
      <c r="G59" s="44"/>
      <c r="H59" s="44"/>
      <c r="I59" s="44"/>
      <c r="J59" s="41"/>
    </row>
    <row r="60" spans="1:10" s="8" customFormat="1" ht="25.2" x14ac:dyDescent="0.4">
      <c r="A60" s="53" t="s">
        <v>43</v>
      </c>
      <c r="B60" s="45" t="s">
        <v>147</v>
      </c>
      <c r="C60" s="26">
        <v>2027</v>
      </c>
      <c r="D60" s="25">
        <f>F60+G60+I60+E60</f>
        <v>1644028.2</v>
      </c>
      <c r="E60" s="25">
        <f>312145.1-18464.7</f>
        <v>293680.39999999997</v>
      </c>
      <c r="F60" s="25">
        <v>1350347.8</v>
      </c>
      <c r="G60" s="25">
        <v>0</v>
      </c>
      <c r="H60" s="25">
        <v>0</v>
      </c>
      <c r="I60" s="25">
        <v>0</v>
      </c>
      <c r="J60" s="41" t="s">
        <v>27</v>
      </c>
    </row>
    <row r="61" spans="1:10" s="8" customFormat="1" ht="25.2" x14ac:dyDescent="0.4">
      <c r="A61" s="53"/>
      <c r="B61" s="45"/>
      <c r="C61" s="26">
        <v>2028</v>
      </c>
      <c r="D61" s="25">
        <f>F61+G61+I61+E61</f>
        <v>1758826.7999999998</v>
      </c>
      <c r="E61" s="25">
        <f>312145.1-18464.7</f>
        <v>293680.39999999997</v>
      </c>
      <c r="F61" s="25">
        <v>1465146.4</v>
      </c>
      <c r="G61" s="25">
        <v>0</v>
      </c>
      <c r="H61" s="25">
        <v>0</v>
      </c>
      <c r="I61" s="25">
        <v>0</v>
      </c>
      <c r="J61" s="43"/>
    </row>
    <row r="62" spans="1:10" s="8" customFormat="1" ht="25.2" x14ac:dyDescent="0.4">
      <c r="A62" s="53"/>
      <c r="B62" s="45"/>
      <c r="C62" s="26">
        <v>2029</v>
      </c>
      <c r="D62" s="25">
        <f>F62+G62+I62+E62</f>
        <v>1758826.7999999998</v>
      </c>
      <c r="E62" s="25">
        <f>312145.1-18464.7</f>
        <v>293680.39999999997</v>
      </c>
      <c r="F62" s="25">
        <v>1465146.4</v>
      </c>
      <c r="G62" s="25">
        <v>0</v>
      </c>
      <c r="H62" s="25">
        <v>0</v>
      </c>
      <c r="I62" s="25">
        <v>0</v>
      </c>
      <c r="J62" s="43"/>
    </row>
    <row r="63" spans="1:10" s="8" customFormat="1" ht="25.2" x14ac:dyDescent="0.4">
      <c r="A63" s="53"/>
      <c r="B63" s="45"/>
      <c r="C63" s="30" t="s">
        <v>24</v>
      </c>
      <c r="D63" s="25">
        <f>D62+D61+D60</f>
        <v>5161681.8</v>
      </c>
      <c r="E63" s="40"/>
      <c r="F63" s="40"/>
      <c r="G63" s="40"/>
      <c r="H63" s="40"/>
      <c r="I63" s="40"/>
      <c r="J63" s="43"/>
    </row>
    <row r="64" spans="1:10" s="8" customFormat="1" ht="25.2" x14ac:dyDescent="0.4">
      <c r="A64" s="53" t="s">
        <v>44</v>
      </c>
      <c r="B64" s="45" t="s">
        <v>45</v>
      </c>
      <c r="C64" s="26">
        <v>2027</v>
      </c>
      <c r="D64" s="25">
        <f>F64+G64+I64+E64</f>
        <v>283350.90000000002</v>
      </c>
      <c r="E64" s="25">
        <v>0</v>
      </c>
      <c r="F64" s="25">
        <v>283350.90000000002</v>
      </c>
      <c r="G64" s="25">
        <v>0</v>
      </c>
      <c r="H64" s="25">
        <v>0</v>
      </c>
      <c r="I64" s="25">
        <v>0</v>
      </c>
      <c r="J64" s="41" t="s">
        <v>27</v>
      </c>
    </row>
    <row r="65" spans="1:10" s="8" customFormat="1" ht="25.2" x14ac:dyDescent="0.4">
      <c r="A65" s="53"/>
      <c r="B65" s="45"/>
      <c r="C65" s="26">
        <v>2028</v>
      </c>
      <c r="D65" s="25">
        <f>F65+G65+I65+E65</f>
        <v>291419.09999999998</v>
      </c>
      <c r="E65" s="25">
        <v>0</v>
      </c>
      <c r="F65" s="25">
        <v>291419.09999999998</v>
      </c>
      <c r="G65" s="25">
        <v>0</v>
      </c>
      <c r="H65" s="25">
        <v>0</v>
      </c>
      <c r="I65" s="25">
        <v>0</v>
      </c>
      <c r="J65" s="43"/>
    </row>
    <row r="66" spans="1:10" s="8" customFormat="1" ht="25.2" x14ac:dyDescent="0.4">
      <c r="A66" s="53"/>
      <c r="B66" s="45"/>
      <c r="C66" s="26">
        <v>2029</v>
      </c>
      <c r="D66" s="25">
        <f>F66+G66+I66+E66</f>
        <v>291419.09999999998</v>
      </c>
      <c r="E66" s="25">
        <v>0</v>
      </c>
      <c r="F66" s="25">
        <v>291419.09999999998</v>
      </c>
      <c r="G66" s="25">
        <v>0</v>
      </c>
      <c r="H66" s="25">
        <v>0</v>
      </c>
      <c r="I66" s="25">
        <v>0</v>
      </c>
      <c r="J66" s="43"/>
    </row>
    <row r="67" spans="1:10" s="8" customFormat="1" ht="25.2" x14ac:dyDescent="0.4">
      <c r="A67" s="53"/>
      <c r="B67" s="45"/>
      <c r="C67" s="30" t="s">
        <v>24</v>
      </c>
      <c r="D67" s="25">
        <f t="shared" ref="D67:I67" si="12">D66+D65+D64</f>
        <v>866189.1</v>
      </c>
      <c r="E67" s="25">
        <f t="shared" si="12"/>
        <v>0</v>
      </c>
      <c r="F67" s="25">
        <f t="shared" si="12"/>
        <v>866189.1</v>
      </c>
      <c r="G67" s="25">
        <f t="shared" si="12"/>
        <v>0</v>
      </c>
      <c r="H67" s="25">
        <f t="shared" si="12"/>
        <v>0</v>
      </c>
      <c r="I67" s="25">
        <f t="shared" si="12"/>
        <v>0</v>
      </c>
      <c r="J67" s="43"/>
    </row>
    <row r="68" spans="1:10" s="8" customFormat="1" ht="25.2" x14ac:dyDescent="0.4">
      <c r="A68" s="53" t="s">
        <v>46</v>
      </c>
      <c r="B68" s="45" t="s">
        <v>47</v>
      </c>
      <c r="C68" s="26">
        <v>2027</v>
      </c>
      <c r="D68" s="25">
        <f>E68+F68+G68+H68+I68</f>
        <v>18464.7</v>
      </c>
      <c r="E68" s="25">
        <v>18464.7</v>
      </c>
      <c r="F68" s="25">
        <v>0</v>
      </c>
      <c r="G68" s="25">
        <v>0</v>
      </c>
      <c r="H68" s="25">
        <v>0</v>
      </c>
      <c r="I68" s="25">
        <v>0</v>
      </c>
      <c r="J68" s="41" t="s">
        <v>27</v>
      </c>
    </row>
    <row r="69" spans="1:10" s="8" customFormat="1" ht="25.2" x14ac:dyDescent="0.4">
      <c r="A69" s="53"/>
      <c r="B69" s="45"/>
      <c r="C69" s="26">
        <v>2028</v>
      </c>
      <c r="D69" s="25">
        <f>E69+F69+G69+H69+I69</f>
        <v>18464.7</v>
      </c>
      <c r="E69" s="25">
        <v>18464.7</v>
      </c>
      <c r="F69" s="25">
        <v>0</v>
      </c>
      <c r="G69" s="25">
        <v>0</v>
      </c>
      <c r="H69" s="25">
        <v>0</v>
      </c>
      <c r="I69" s="25">
        <v>0</v>
      </c>
      <c r="J69" s="43"/>
    </row>
    <row r="70" spans="1:10" s="8" customFormat="1" ht="25.2" x14ac:dyDescent="0.4">
      <c r="A70" s="53"/>
      <c r="B70" s="45"/>
      <c r="C70" s="26">
        <v>2029</v>
      </c>
      <c r="D70" s="25">
        <f>E70+F70+G70+H70+I70</f>
        <v>18464.7</v>
      </c>
      <c r="E70" s="25">
        <v>18464.7</v>
      </c>
      <c r="F70" s="25">
        <v>0</v>
      </c>
      <c r="G70" s="25">
        <v>0</v>
      </c>
      <c r="H70" s="25">
        <v>0</v>
      </c>
      <c r="I70" s="25">
        <v>0</v>
      </c>
      <c r="J70" s="43"/>
    </row>
    <row r="71" spans="1:10" s="8" customFormat="1" ht="25.2" x14ac:dyDescent="0.4">
      <c r="A71" s="53"/>
      <c r="B71" s="45"/>
      <c r="C71" s="30" t="s">
        <v>24</v>
      </c>
      <c r="D71" s="25">
        <f t="shared" ref="D71:I71" si="13">D68+D69+D70</f>
        <v>55394.100000000006</v>
      </c>
      <c r="E71" s="25">
        <f t="shared" si="13"/>
        <v>55394.100000000006</v>
      </c>
      <c r="F71" s="25">
        <f t="shared" si="13"/>
        <v>0</v>
      </c>
      <c r="G71" s="25">
        <f t="shared" si="13"/>
        <v>0</v>
      </c>
      <c r="H71" s="25">
        <f t="shared" si="13"/>
        <v>0</v>
      </c>
      <c r="I71" s="25">
        <f t="shared" si="13"/>
        <v>0</v>
      </c>
      <c r="J71" s="43"/>
    </row>
    <row r="72" spans="1:10" s="8" customFormat="1" ht="25.2" x14ac:dyDescent="0.4">
      <c r="A72" s="53" t="s">
        <v>48</v>
      </c>
      <c r="B72" s="45" t="s">
        <v>49</v>
      </c>
      <c r="C72" s="26">
        <v>2027</v>
      </c>
      <c r="D72" s="25">
        <f>F72+G72+I72+E72</f>
        <v>20907.3</v>
      </c>
      <c r="E72" s="25">
        <v>20907.3</v>
      </c>
      <c r="F72" s="25">
        <v>0</v>
      </c>
      <c r="G72" s="25">
        <v>0</v>
      </c>
      <c r="H72" s="25">
        <v>0</v>
      </c>
      <c r="I72" s="25">
        <v>0</v>
      </c>
      <c r="J72" s="41" t="s">
        <v>27</v>
      </c>
    </row>
    <row r="73" spans="1:10" s="8" customFormat="1" ht="25.2" x14ac:dyDescent="0.4">
      <c r="A73" s="53"/>
      <c r="B73" s="45"/>
      <c r="C73" s="26">
        <v>2028</v>
      </c>
      <c r="D73" s="25">
        <f>F73+G73+I73+E73</f>
        <v>20907.3</v>
      </c>
      <c r="E73" s="25">
        <v>20907.3</v>
      </c>
      <c r="F73" s="25">
        <v>0</v>
      </c>
      <c r="G73" s="25">
        <v>0</v>
      </c>
      <c r="H73" s="25">
        <v>0</v>
      </c>
      <c r="I73" s="25">
        <v>0</v>
      </c>
      <c r="J73" s="43"/>
    </row>
    <row r="74" spans="1:10" s="8" customFormat="1" ht="25.2" x14ac:dyDescent="0.4">
      <c r="A74" s="53"/>
      <c r="B74" s="45"/>
      <c r="C74" s="26">
        <v>2029</v>
      </c>
      <c r="D74" s="25">
        <f>F74+G74+I74+E74</f>
        <v>20907.3</v>
      </c>
      <c r="E74" s="25">
        <v>20907.3</v>
      </c>
      <c r="F74" s="25">
        <v>0</v>
      </c>
      <c r="G74" s="25">
        <v>0</v>
      </c>
      <c r="H74" s="25">
        <v>0</v>
      </c>
      <c r="I74" s="25">
        <v>0</v>
      </c>
      <c r="J74" s="43"/>
    </row>
    <row r="75" spans="1:10" s="8" customFormat="1" ht="25.2" x14ac:dyDescent="0.4">
      <c r="A75" s="53"/>
      <c r="B75" s="45"/>
      <c r="C75" s="30" t="s">
        <v>24</v>
      </c>
      <c r="D75" s="25">
        <f t="shared" ref="D75:I75" si="14">D74+D73+D72</f>
        <v>62721.899999999994</v>
      </c>
      <c r="E75" s="25">
        <f t="shared" si="14"/>
        <v>62721.899999999994</v>
      </c>
      <c r="F75" s="25">
        <f t="shared" si="14"/>
        <v>0</v>
      </c>
      <c r="G75" s="25">
        <f t="shared" si="14"/>
        <v>0</v>
      </c>
      <c r="H75" s="25">
        <f t="shared" si="14"/>
        <v>0</v>
      </c>
      <c r="I75" s="25">
        <f t="shared" si="14"/>
        <v>0</v>
      </c>
      <c r="J75" s="43"/>
    </row>
    <row r="76" spans="1:10" s="8" customFormat="1" ht="26.25" customHeight="1" x14ac:dyDescent="0.4">
      <c r="A76" s="53" t="s">
        <v>50</v>
      </c>
      <c r="B76" s="41" t="s">
        <v>51</v>
      </c>
      <c r="C76" s="26">
        <v>2027</v>
      </c>
      <c r="D76" s="25">
        <f>F76+G76+I76+E76</f>
        <v>806.2</v>
      </c>
      <c r="E76" s="25">
        <v>806.2</v>
      </c>
      <c r="F76" s="25">
        <v>0</v>
      </c>
      <c r="G76" s="25">
        <v>0</v>
      </c>
      <c r="H76" s="25">
        <v>0</v>
      </c>
      <c r="I76" s="25">
        <v>0</v>
      </c>
      <c r="J76" s="41" t="s">
        <v>27</v>
      </c>
    </row>
    <row r="77" spans="1:10" s="8" customFormat="1" ht="25.2" x14ac:dyDescent="0.4">
      <c r="A77" s="53"/>
      <c r="B77" s="41"/>
      <c r="C77" s="26">
        <v>2028</v>
      </c>
      <c r="D77" s="25">
        <f>F77+G77+I77+E77</f>
        <v>775.2</v>
      </c>
      <c r="E77" s="25">
        <v>775.2</v>
      </c>
      <c r="F77" s="25">
        <v>0</v>
      </c>
      <c r="G77" s="25">
        <v>0</v>
      </c>
      <c r="H77" s="25">
        <v>0</v>
      </c>
      <c r="I77" s="25">
        <v>0</v>
      </c>
      <c r="J77" s="54"/>
    </row>
    <row r="78" spans="1:10" s="8" customFormat="1" ht="25.2" x14ac:dyDescent="0.4">
      <c r="A78" s="53"/>
      <c r="B78" s="41"/>
      <c r="C78" s="26">
        <v>2029</v>
      </c>
      <c r="D78" s="25">
        <f>F78+G78+I78+E78</f>
        <v>775.2</v>
      </c>
      <c r="E78" s="25">
        <v>775.2</v>
      </c>
      <c r="F78" s="25">
        <v>0</v>
      </c>
      <c r="G78" s="25">
        <v>0</v>
      </c>
      <c r="H78" s="25">
        <v>0</v>
      </c>
      <c r="I78" s="25">
        <v>0</v>
      </c>
      <c r="J78" s="54"/>
    </row>
    <row r="79" spans="1:10" s="8" customFormat="1" ht="25.2" x14ac:dyDescent="0.4">
      <c r="A79" s="53"/>
      <c r="B79" s="41"/>
      <c r="C79" s="30" t="s">
        <v>24</v>
      </c>
      <c r="D79" s="25">
        <f t="shared" ref="D79:I79" si="15">D76+D75+D74</f>
        <v>84435.4</v>
      </c>
      <c r="E79" s="25">
        <f t="shared" si="15"/>
        <v>84435.4</v>
      </c>
      <c r="F79" s="25">
        <f t="shared" si="15"/>
        <v>0</v>
      </c>
      <c r="G79" s="25">
        <f t="shared" si="15"/>
        <v>0</v>
      </c>
      <c r="H79" s="25">
        <f t="shared" si="15"/>
        <v>0</v>
      </c>
      <c r="I79" s="25">
        <f t="shared" si="15"/>
        <v>0</v>
      </c>
      <c r="J79" s="31"/>
    </row>
    <row r="80" spans="1:10" s="8" customFormat="1" ht="31.2" customHeight="1" x14ac:dyDescent="0.4">
      <c r="A80" s="53" t="s">
        <v>52</v>
      </c>
      <c r="B80" s="45" t="s">
        <v>53</v>
      </c>
      <c r="C80" s="26">
        <v>2027</v>
      </c>
      <c r="D80" s="25">
        <f>F80+G80+I80+E80</f>
        <v>35178.400000000001</v>
      </c>
      <c r="E80" s="25">
        <v>0</v>
      </c>
      <c r="F80" s="25">
        <v>0</v>
      </c>
      <c r="G80" s="25">
        <v>0</v>
      </c>
      <c r="H80" s="25">
        <v>0</v>
      </c>
      <c r="I80" s="25">
        <f>29625+5553.4</f>
        <v>35178.400000000001</v>
      </c>
      <c r="J80" s="41" t="s">
        <v>27</v>
      </c>
    </row>
    <row r="81" spans="1:10" s="8" customFormat="1" ht="31.2" customHeight="1" x14ac:dyDescent="0.4">
      <c r="A81" s="53"/>
      <c r="B81" s="45"/>
      <c r="C81" s="26">
        <v>2028</v>
      </c>
      <c r="D81" s="25">
        <f>F81+G81+I81+E81</f>
        <v>35178.400000000001</v>
      </c>
      <c r="E81" s="25">
        <v>0</v>
      </c>
      <c r="F81" s="25">
        <v>0</v>
      </c>
      <c r="G81" s="25">
        <v>0</v>
      </c>
      <c r="H81" s="25">
        <v>0</v>
      </c>
      <c r="I81" s="25">
        <f>29625+5553.4</f>
        <v>35178.400000000001</v>
      </c>
      <c r="J81" s="43"/>
    </row>
    <row r="82" spans="1:10" s="8" customFormat="1" ht="31.2" customHeight="1" x14ac:dyDescent="0.4">
      <c r="A82" s="53"/>
      <c r="B82" s="45"/>
      <c r="C82" s="26">
        <v>2029</v>
      </c>
      <c r="D82" s="25">
        <f>F82+G82+I82+E82</f>
        <v>35178.400000000001</v>
      </c>
      <c r="E82" s="25">
        <v>0</v>
      </c>
      <c r="F82" s="25">
        <v>0</v>
      </c>
      <c r="G82" s="25">
        <v>0</v>
      </c>
      <c r="H82" s="25">
        <v>0</v>
      </c>
      <c r="I82" s="25">
        <f>29625+5553.4</f>
        <v>35178.400000000001</v>
      </c>
      <c r="J82" s="43"/>
    </row>
    <row r="83" spans="1:10" s="8" customFormat="1" ht="31.2" customHeight="1" x14ac:dyDescent="0.4">
      <c r="A83" s="53"/>
      <c r="B83" s="45"/>
      <c r="C83" s="30" t="s">
        <v>24</v>
      </c>
      <c r="D83" s="25">
        <f t="shared" ref="D83:I83" si="16">D82+D81+D80</f>
        <v>105535.20000000001</v>
      </c>
      <c r="E83" s="25">
        <f t="shared" si="16"/>
        <v>0</v>
      </c>
      <c r="F83" s="25">
        <f t="shared" si="16"/>
        <v>0</v>
      </c>
      <c r="G83" s="25">
        <f t="shared" si="16"/>
        <v>0</v>
      </c>
      <c r="H83" s="25">
        <f t="shared" si="16"/>
        <v>0</v>
      </c>
      <c r="I83" s="25">
        <f t="shared" si="16"/>
        <v>105535.20000000001</v>
      </c>
      <c r="J83" s="43"/>
    </row>
    <row r="84" spans="1:10" s="8" customFormat="1" ht="25.2" x14ac:dyDescent="0.4">
      <c r="A84" s="53" t="s">
        <v>54</v>
      </c>
      <c r="B84" s="45" t="s">
        <v>142</v>
      </c>
      <c r="C84" s="26">
        <v>2027</v>
      </c>
      <c r="D84" s="25">
        <f>F84+G84+I84+E84</f>
        <v>113711.79999999999</v>
      </c>
      <c r="E84" s="25">
        <f t="shared" ref="E84:I86" si="17">E89+E98+E106+E94+E102</f>
        <v>113711.79999999999</v>
      </c>
      <c r="F84" s="25">
        <f t="shared" si="17"/>
        <v>0</v>
      </c>
      <c r="G84" s="25">
        <f t="shared" si="17"/>
        <v>0</v>
      </c>
      <c r="H84" s="25">
        <f t="shared" si="17"/>
        <v>0</v>
      </c>
      <c r="I84" s="25">
        <f t="shared" si="17"/>
        <v>0</v>
      </c>
      <c r="J84" s="41" t="s">
        <v>27</v>
      </c>
    </row>
    <row r="85" spans="1:10" s="8" customFormat="1" ht="25.2" x14ac:dyDescent="0.4">
      <c r="A85" s="53"/>
      <c r="B85" s="45"/>
      <c r="C85" s="26">
        <v>2028</v>
      </c>
      <c r="D85" s="25">
        <f>F85+G85+I85+E85</f>
        <v>118718.09999999999</v>
      </c>
      <c r="E85" s="25">
        <f t="shared" si="17"/>
        <v>118718.09999999999</v>
      </c>
      <c r="F85" s="25">
        <f t="shared" si="17"/>
        <v>0</v>
      </c>
      <c r="G85" s="25">
        <f t="shared" si="17"/>
        <v>0</v>
      </c>
      <c r="H85" s="25">
        <f t="shared" si="17"/>
        <v>0</v>
      </c>
      <c r="I85" s="25">
        <f t="shared" si="17"/>
        <v>0</v>
      </c>
      <c r="J85" s="41"/>
    </row>
    <row r="86" spans="1:10" s="8" customFormat="1" ht="25.2" x14ac:dyDescent="0.4">
      <c r="A86" s="53"/>
      <c r="B86" s="45"/>
      <c r="C86" s="26">
        <v>2029</v>
      </c>
      <c r="D86" s="25">
        <f>F86+G86+I86+E86</f>
        <v>118718.09999999999</v>
      </c>
      <c r="E86" s="25">
        <f t="shared" si="17"/>
        <v>118718.09999999999</v>
      </c>
      <c r="F86" s="25">
        <f t="shared" si="17"/>
        <v>0</v>
      </c>
      <c r="G86" s="25">
        <f t="shared" si="17"/>
        <v>0</v>
      </c>
      <c r="H86" s="25">
        <f t="shared" si="17"/>
        <v>0</v>
      </c>
      <c r="I86" s="25">
        <f t="shared" si="17"/>
        <v>0</v>
      </c>
      <c r="J86" s="41"/>
    </row>
    <row r="87" spans="1:10" s="8" customFormat="1" ht="25.2" x14ac:dyDescent="0.4">
      <c r="A87" s="53"/>
      <c r="B87" s="45"/>
      <c r="C87" s="30" t="s">
        <v>24</v>
      </c>
      <c r="D87" s="25">
        <f t="shared" ref="D87:I87" si="18">D86+D85+D84</f>
        <v>351148</v>
      </c>
      <c r="E87" s="25">
        <f t="shared" si="18"/>
        <v>351148</v>
      </c>
      <c r="F87" s="25">
        <f t="shared" si="18"/>
        <v>0</v>
      </c>
      <c r="G87" s="25">
        <f t="shared" si="18"/>
        <v>0</v>
      </c>
      <c r="H87" s="25">
        <f t="shared" si="18"/>
        <v>0</v>
      </c>
      <c r="I87" s="25">
        <f t="shared" si="18"/>
        <v>0</v>
      </c>
      <c r="J87" s="41"/>
    </row>
    <row r="88" spans="1:10" s="8" customFormat="1" ht="25.2" x14ac:dyDescent="0.4">
      <c r="A88" s="9"/>
      <c r="B88" s="44" t="s">
        <v>32</v>
      </c>
      <c r="C88" s="44"/>
      <c r="D88" s="44"/>
      <c r="E88" s="44"/>
      <c r="F88" s="44"/>
      <c r="G88" s="44"/>
      <c r="H88" s="44"/>
      <c r="I88" s="44"/>
      <c r="J88" s="41"/>
    </row>
    <row r="89" spans="1:10" s="8" customFormat="1" ht="25.2" x14ac:dyDescent="0.4">
      <c r="A89" s="53" t="s">
        <v>55</v>
      </c>
      <c r="B89" s="45" t="s">
        <v>56</v>
      </c>
      <c r="C89" s="26">
        <v>2027</v>
      </c>
      <c r="D89" s="25">
        <f>F89+G89+I89+E89</f>
        <v>91988.799999999988</v>
      </c>
      <c r="E89" s="25">
        <f>110176.8-17364.9-823.1</f>
        <v>91988.799999999988</v>
      </c>
      <c r="F89" s="25">
        <v>0</v>
      </c>
      <c r="G89" s="25">
        <v>0</v>
      </c>
      <c r="H89" s="25">
        <v>0</v>
      </c>
      <c r="I89" s="25">
        <v>0</v>
      </c>
      <c r="J89" s="41" t="s">
        <v>27</v>
      </c>
    </row>
    <row r="90" spans="1:10" s="8" customFormat="1" ht="25.2" x14ac:dyDescent="0.4">
      <c r="A90" s="53"/>
      <c r="B90" s="45"/>
      <c r="C90" s="26">
        <v>2028</v>
      </c>
      <c r="D90" s="25">
        <f>F90+G90+I90+E90</f>
        <v>95395.799999999988</v>
      </c>
      <c r="E90" s="25">
        <f>115054.7-E95-823.1</f>
        <v>95395.799999999988</v>
      </c>
      <c r="F90" s="25">
        <v>0</v>
      </c>
      <c r="G90" s="25">
        <v>0</v>
      </c>
      <c r="H90" s="25">
        <v>0</v>
      </c>
      <c r="I90" s="25">
        <v>0</v>
      </c>
      <c r="J90" s="43"/>
    </row>
    <row r="91" spans="1:10" s="8" customFormat="1" ht="25.2" x14ac:dyDescent="0.4">
      <c r="A91" s="53"/>
      <c r="B91" s="45"/>
      <c r="C91" s="26">
        <v>2029</v>
      </c>
      <c r="D91" s="25">
        <f>F91+G91+I91+E91</f>
        <v>95395.799999999988</v>
      </c>
      <c r="E91" s="25">
        <f>115054.7-E96-823.1</f>
        <v>95395.799999999988</v>
      </c>
      <c r="F91" s="25">
        <v>0</v>
      </c>
      <c r="G91" s="25">
        <v>0</v>
      </c>
      <c r="H91" s="25">
        <v>0</v>
      </c>
      <c r="I91" s="25">
        <v>0</v>
      </c>
      <c r="J91" s="43"/>
    </row>
    <row r="92" spans="1:10" s="8" customFormat="1" ht="25.2" x14ac:dyDescent="0.4">
      <c r="A92" s="53"/>
      <c r="B92" s="45"/>
      <c r="C92" s="30" t="s">
        <v>24</v>
      </c>
      <c r="D92" s="25">
        <f t="shared" ref="D92:I92" si="19">D91+D90+D89</f>
        <v>282780.39999999997</v>
      </c>
      <c r="E92" s="25">
        <f t="shared" si="19"/>
        <v>282780.39999999997</v>
      </c>
      <c r="F92" s="25">
        <f t="shared" si="19"/>
        <v>0</v>
      </c>
      <c r="G92" s="25">
        <f t="shared" si="19"/>
        <v>0</v>
      </c>
      <c r="H92" s="25">
        <f t="shared" si="19"/>
        <v>0</v>
      </c>
      <c r="I92" s="25">
        <f t="shared" si="19"/>
        <v>0</v>
      </c>
      <c r="J92" s="43"/>
    </row>
    <row r="93" spans="1:10" s="8" customFormat="1" ht="25.2" x14ac:dyDescent="0.4">
      <c r="A93" s="9" t="s">
        <v>12</v>
      </c>
      <c r="B93" s="26">
        <v>2</v>
      </c>
      <c r="C93" s="26">
        <v>3</v>
      </c>
      <c r="D93" s="11">
        <v>4</v>
      </c>
      <c r="E93" s="11">
        <v>5</v>
      </c>
      <c r="F93" s="11">
        <v>6</v>
      </c>
      <c r="G93" s="11">
        <v>7</v>
      </c>
      <c r="H93" s="11">
        <v>8</v>
      </c>
      <c r="I93" s="11">
        <v>9</v>
      </c>
      <c r="J93" s="10">
        <v>10</v>
      </c>
    </row>
    <row r="94" spans="1:10" s="8" customFormat="1" ht="32.4" customHeight="1" x14ac:dyDescent="0.4">
      <c r="A94" s="53" t="s">
        <v>57</v>
      </c>
      <c r="B94" s="45" t="s">
        <v>58</v>
      </c>
      <c r="C94" s="26">
        <v>2027</v>
      </c>
      <c r="D94" s="25">
        <f>F94+G94+I94+E94</f>
        <v>17364.900000000001</v>
      </c>
      <c r="E94" s="25">
        <v>17364.900000000001</v>
      </c>
      <c r="F94" s="25">
        <v>0</v>
      </c>
      <c r="G94" s="25">
        <v>0</v>
      </c>
      <c r="H94" s="25">
        <v>0</v>
      </c>
      <c r="I94" s="25">
        <v>0</v>
      </c>
      <c r="J94" s="41" t="s">
        <v>27</v>
      </c>
    </row>
    <row r="95" spans="1:10" s="8" customFormat="1" ht="32.4" customHeight="1" x14ac:dyDescent="0.4">
      <c r="A95" s="53"/>
      <c r="B95" s="45"/>
      <c r="C95" s="26">
        <v>2028</v>
      </c>
      <c r="D95" s="25">
        <f>F95+G95+I95+E95</f>
        <v>18835.8</v>
      </c>
      <c r="E95" s="25">
        <v>18835.8</v>
      </c>
      <c r="F95" s="25">
        <v>0</v>
      </c>
      <c r="G95" s="25">
        <v>0</v>
      </c>
      <c r="H95" s="25">
        <v>0</v>
      </c>
      <c r="I95" s="25">
        <v>0</v>
      </c>
      <c r="J95" s="43"/>
    </row>
    <row r="96" spans="1:10" s="8" customFormat="1" ht="32.4" customHeight="1" x14ac:dyDescent="0.4">
      <c r="A96" s="53"/>
      <c r="B96" s="45"/>
      <c r="C96" s="26">
        <v>2029</v>
      </c>
      <c r="D96" s="25">
        <f>F96+G96+I96+E96</f>
        <v>18835.8</v>
      </c>
      <c r="E96" s="25">
        <v>18835.8</v>
      </c>
      <c r="F96" s="25">
        <v>0</v>
      </c>
      <c r="G96" s="25">
        <v>0</v>
      </c>
      <c r="H96" s="25">
        <v>0</v>
      </c>
      <c r="I96" s="25">
        <v>0</v>
      </c>
      <c r="J96" s="43"/>
    </row>
    <row r="97" spans="1:10" s="8" customFormat="1" ht="32.4" customHeight="1" x14ac:dyDescent="0.4">
      <c r="A97" s="53"/>
      <c r="B97" s="45"/>
      <c r="C97" s="30" t="s">
        <v>24</v>
      </c>
      <c r="D97" s="25">
        <f t="shared" ref="D97:I97" si="20">D96+D95+D94</f>
        <v>55036.5</v>
      </c>
      <c r="E97" s="25">
        <f t="shared" si="20"/>
        <v>55036.5</v>
      </c>
      <c r="F97" s="25">
        <f t="shared" si="20"/>
        <v>0</v>
      </c>
      <c r="G97" s="25">
        <f t="shared" si="20"/>
        <v>0</v>
      </c>
      <c r="H97" s="25">
        <f t="shared" si="20"/>
        <v>0</v>
      </c>
      <c r="I97" s="25">
        <f t="shared" si="20"/>
        <v>0</v>
      </c>
      <c r="J97" s="43"/>
    </row>
    <row r="98" spans="1:10" s="8" customFormat="1" ht="32.4" customHeight="1" x14ac:dyDescent="0.4">
      <c r="A98" s="53" t="s">
        <v>59</v>
      </c>
      <c r="B98" s="45" t="s">
        <v>60</v>
      </c>
      <c r="C98" s="26">
        <v>2027</v>
      </c>
      <c r="D98" s="25">
        <f>F98+G98+I98+E98</f>
        <v>2019</v>
      </c>
      <c r="E98" s="25">
        <v>2019</v>
      </c>
      <c r="F98" s="25">
        <v>0</v>
      </c>
      <c r="G98" s="25">
        <v>0</v>
      </c>
      <c r="H98" s="25">
        <v>0</v>
      </c>
      <c r="I98" s="25">
        <v>0</v>
      </c>
      <c r="J98" s="41" t="s">
        <v>27</v>
      </c>
    </row>
    <row r="99" spans="1:10" s="8" customFormat="1" ht="32.4" customHeight="1" x14ac:dyDescent="0.4">
      <c r="A99" s="53"/>
      <c r="B99" s="45"/>
      <c r="C99" s="26">
        <v>2028</v>
      </c>
      <c r="D99" s="25">
        <f>F99+G99+I99+E99</f>
        <v>2019</v>
      </c>
      <c r="E99" s="25">
        <v>2019</v>
      </c>
      <c r="F99" s="25">
        <v>0</v>
      </c>
      <c r="G99" s="25">
        <v>0</v>
      </c>
      <c r="H99" s="25">
        <v>0</v>
      </c>
      <c r="I99" s="25">
        <v>0</v>
      </c>
      <c r="J99" s="43"/>
    </row>
    <row r="100" spans="1:10" s="8" customFormat="1" ht="32.4" customHeight="1" x14ac:dyDescent="0.4">
      <c r="A100" s="53"/>
      <c r="B100" s="45"/>
      <c r="C100" s="26">
        <v>2029</v>
      </c>
      <c r="D100" s="25">
        <f>F100+G100+I100+E100</f>
        <v>2019</v>
      </c>
      <c r="E100" s="25">
        <v>2019</v>
      </c>
      <c r="F100" s="25">
        <v>0</v>
      </c>
      <c r="G100" s="25">
        <v>0</v>
      </c>
      <c r="H100" s="25">
        <v>0</v>
      </c>
      <c r="I100" s="25">
        <v>0</v>
      </c>
      <c r="J100" s="43"/>
    </row>
    <row r="101" spans="1:10" s="8" customFormat="1" ht="32.4" customHeight="1" x14ac:dyDescent="0.4">
      <c r="A101" s="53"/>
      <c r="B101" s="45"/>
      <c r="C101" s="30" t="s">
        <v>24</v>
      </c>
      <c r="D101" s="25">
        <f t="shared" ref="D101:I101" si="21">D100+D99+D98</f>
        <v>6057</v>
      </c>
      <c r="E101" s="25">
        <f t="shared" si="21"/>
        <v>6057</v>
      </c>
      <c r="F101" s="25">
        <f t="shared" si="21"/>
        <v>0</v>
      </c>
      <c r="G101" s="25">
        <f t="shared" si="21"/>
        <v>0</v>
      </c>
      <c r="H101" s="25">
        <f t="shared" si="21"/>
        <v>0</v>
      </c>
      <c r="I101" s="25">
        <f t="shared" si="21"/>
        <v>0</v>
      </c>
      <c r="J101" s="43"/>
    </row>
    <row r="102" spans="1:10" s="8" customFormat="1" ht="32.4" customHeight="1" x14ac:dyDescent="0.4">
      <c r="A102" s="53" t="s">
        <v>61</v>
      </c>
      <c r="B102" s="45" t="s">
        <v>47</v>
      </c>
      <c r="C102" s="26">
        <v>2027</v>
      </c>
      <c r="D102" s="25">
        <f>E102+F102+G102+H102+I102</f>
        <v>823.1</v>
      </c>
      <c r="E102" s="25">
        <v>823.1</v>
      </c>
      <c r="F102" s="25">
        <v>0</v>
      </c>
      <c r="G102" s="25">
        <v>0</v>
      </c>
      <c r="H102" s="25">
        <v>0</v>
      </c>
      <c r="I102" s="25">
        <v>0</v>
      </c>
      <c r="J102" s="41" t="s">
        <v>27</v>
      </c>
    </row>
    <row r="103" spans="1:10" s="8" customFormat="1" ht="32.4" customHeight="1" x14ac:dyDescent="0.4">
      <c r="A103" s="53"/>
      <c r="B103" s="45"/>
      <c r="C103" s="26">
        <v>2028</v>
      </c>
      <c r="D103" s="25">
        <f>E103+F103+G103+H103+I103</f>
        <v>823.1</v>
      </c>
      <c r="E103" s="25">
        <v>823.1</v>
      </c>
      <c r="F103" s="25">
        <v>0</v>
      </c>
      <c r="G103" s="25">
        <v>0</v>
      </c>
      <c r="H103" s="25">
        <v>0</v>
      </c>
      <c r="I103" s="25">
        <v>0</v>
      </c>
      <c r="J103" s="43"/>
    </row>
    <row r="104" spans="1:10" s="8" customFormat="1" ht="32.4" customHeight="1" x14ac:dyDescent="0.4">
      <c r="A104" s="53"/>
      <c r="B104" s="45"/>
      <c r="C104" s="26">
        <v>2029</v>
      </c>
      <c r="D104" s="25">
        <f>E104+F104+G104+H104+I104</f>
        <v>823.1</v>
      </c>
      <c r="E104" s="25">
        <v>823.1</v>
      </c>
      <c r="F104" s="25">
        <v>0</v>
      </c>
      <c r="G104" s="25">
        <v>0</v>
      </c>
      <c r="H104" s="25">
        <v>0</v>
      </c>
      <c r="I104" s="25">
        <v>0</v>
      </c>
      <c r="J104" s="43"/>
    </row>
    <row r="105" spans="1:10" s="8" customFormat="1" ht="32.4" customHeight="1" x14ac:dyDescent="0.4">
      <c r="A105" s="53"/>
      <c r="B105" s="45"/>
      <c r="C105" s="30" t="s">
        <v>24</v>
      </c>
      <c r="D105" s="25">
        <f t="shared" ref="D105:I105" si="22">D102+D103+D104</f>
        <v>2469.3000000000002</v>
      </c>
      <c r="E105" s="25">
        <f t="shared" si="22"/>
        <v>2469.3000000000002</v>
      </c>
      <c r="F105" s="25">
        <f t="shared" si="22"/>
        <v>0</v>
      </c>
      <c r="G105" s="25">
        <f t="shared" si="22"/>
        <v>0</v>
      </c>
      <c r="H105" s="25">
        <f t="shared" si="22"/>
        <v>0</v>
      </c>
      <c r="I105" s="25">
        <f t="shared" si="22"/>
        <v>0</v>
      </c>
      <c r="J105" s="43"/>
    </row>
    <row r="106" spans="1:10" s="8" customFormat="1" ht="32.4" customHeight="1" x14ac:dyDescent="0.4">
      <c r="A106" s="53" t="s">
        <v>62</v>
      </c>
      <c r="B106" s="45" t="s">
        <v>63</v>
      </c>
      <c r="C106" s="26">
        <v>2027</v>
      </c>
      <c r="D106" s="25">
        <f>F106+G106+I106+E106</f>
        <v>1516</v>
      </c>
      <c r="E106" s="25">
        <v>1516</v>
      </c>
      <c r="F106" s="25">
        <v>0</v>
      </c>
      <c r="G106" s="25">
        <v>0</v>
      </c>
      <c r="H106" s="25">
        <v>0</v>
      </c>
      <c r="I106" s="25">
        <v>0</v>
      </c>
      <c r="J106" s="41" t="s">
        <v>27</v>
      </c>
    </row>
    <row r="107" spans="1:10" s="8" customFormat="1" ht="32.4" customHeight="1" x14ac:dyDescent="0.4">
      <c r="A107" s="53"/>
      <c r="B107" s="45"/>
      <c r="C107" s="26">
        <v>2028</v>
      </c>
      <c r="D107" s="25">
        <f>F107+G107+I107+E107</f>
        <v>1644.4</v>
      </c>
      <c r="E107" s="25">
        <v>1644.4</v>
      </c>
      <c r="F107" s="25">
        <v>0</v>
      </c>
      <c r="G107" s="25">
        <v>0</v>
      </c>
      <c r="H107" s="25">
        <v>0</v>
      </c>
      <c r="I107" s="25">
        <v>0</v>
      </c>
      <c r="J107" s="43"/>
    </row>
    <row r="108" spans="1:10" s="8" customFormat="1" ht="32.4" customHeight="1" x14ac:dyDescent="0.4">
      <c r="A108" s="53"/>
      <c r="B108" s="45"/>
      <c r="C108" s="26">
        <v>2029</v>
      </c>
      <c r="D108" s="25">
        <f>F108+G108+I108+E108</f>
        <v>1644.4</v>
      </c>
      <c r="E108" s="25">
        <v>1644.4</v>
      </c>
      <c r="F108" s="25">
        <v>0</v>
      </c>
      <c r="G108" s="25">
        <v>0</v>
      </c>
      <c r="H108" s="25">
        <v>0</v>
      </c>
      <c r="I108" s="25">
        <v>0</v>
      </c>
      <c r="J108" s="43"/>
    </row>
    <row r="109" spans="1:10" s="8" customFormat="1" ht="32.4" customHeight="1" x14ac:dyDescent="0.4">
      <c r="A109" s="53"/>
      <c r="B109" s="45"/>
      <c r="C109" s="30" t="s">
        <v>24</v>
      </c>
      <c r="D109" s="25">
        <f t="shared" ref="D109:I109" si="23">D108+D107+D106</f>
        <v>4804.8</v>
      </c>
      <c r="E109" s="25">
        <f t="shared" si="23"/>
        <v>4804.8</v>
      </c>
      <c r="F109" s="25">
        <f t="shared" si="23"/>
        <v>0</v>
      </c>
      <c r="G109" s="25">
        <f t="shared" si="23"/>
        <v>0</v>
      </c>
      <c r="H109" s="25">
        <f t="shared" si="23"/>
        <v>0</v>
      </c>
      <c r="I109" s="25">
        <f t="shared" si="23"/>
        <v>0</v>
      </c>
      <c r="J109" s="43"/>
    </row>
    <row r="110" spans="1:10" s="8" customFormat="1" ht="83.4" customHeight="1" x14ac:dyDescent="0.4">
      <c r="A110" s="53" t="s">
        <v>64</v>
      </c>
      <c r="B110" s="45" t="s">
        <v>65</v>
      </c>
      <c r="C110" s="26">
        <v>2027</v>
      </c>
      <c r="D110" s="25">
        <f>F110+G110+I110+E110</f>
        <v>2567.3000000000002</v>
      </c>
      <c r="E110" s="25">
        <v>0</v>
      </c>
      <c r="F110" s="25">
        <v>2567.3000000000002</v>
      </c>
      <c r="G110" s="25">
        <v>0</v>
      </c>
      <c r="H110" s="25">
        <v>0</v>
      </c>
      <c r="I110" s="25">
        <v>0</v>
      </c>
      <c r="J110" s="51" t="s">
        <v>66</v>
      </c>
    </row>
    <row r="111" spans="1:10" s="8" customFormat="1" ht="83.4" customHeight="1" x14ac:dyDescent="0.4">
      <c r="A111" s="53"/>
      <c r="B111" s="45"/>
      <c r="C111" s="26">
        <v>2028</v>
      </c>
      <c r="D111" s="25">
        <f>F111+G111+I111+E111</f>
        <v>2567.3000000000002</v>
      </c>
      <c r="E111" s="25">
        <v>0</v>
      </c>
      <c r="F111" s="25">
        <v>2567.3000000000002</v>
      </c>
      <c r="G111" s="25">
        <v>0</v>
      </c>
      <c r="H111" s="25">
        <v>0</v>
      </c>
      <c r="I111" s="25">
        <v>0</v>
      </c>
      <c r="J111" s="51"/>
    </row>
    <row r="112" spans="1:10" s="8" customFormat="1" ht="83.4" customHeight="1" x14ac:dyDescent="0.4">
      <c r="A112" s="53"/>
      <c r="B112" s="45"/>
      <c r="C112" s="26">
        <v>2029</v>
      </c>
      <c r="D112" s="25">
        <f>F112+G112+I112+E112</f>
        <v>2567.3000000000002</v>
      </c>
      <c r="E112" s="25">
        <v>0</v>
      </c>
      <c r="F112" s="25">
        <v>2567.3000000000002</v>
      </c>
      <c r="G112" s="25">
        <v>0</v>
      </c>
      <c r="H112" s="25">
        <v>0</v>
      </c>
      <c r="I112" s="25">
        <v>0</v>
      </c>
      <c r="J112" s="51"/>
    </row>
    <row r="113" spans="1:10" s="8" customFormat="1" ht="83.4" customHeight="1" x14ac:dyDescent="0.4">
      <c r="A113" s="53"/>
      <c r="B113" s="45"/>
      <c r="C113" s="30" t="s">
        <v>24</v>
      </c>
      <c r="D113" s="25">
        <f>D112+D111+D110</f>
        <v>7701.9000000000005</v>
      </c>
      <c r="E113" s="25">
        <v>0</v>
      </c>
      <c r="F113" s="25">
        <f>F112+F111+F110</f>
        <v>7701.9000000000005</v>
      </c>
      <c r="G113" s="25">
        <v>0</v>
      </c>
      <c r="H113" s="25">
        <v>0</v>
      </c>
      <c r="I113" s="25">
        <v>0</v>
      </c>
      <c r="J113" s="51"/>
    </row>
    <row r="114" spans="1:10" s="8" customFormat="1" ht="32.4" customHeight="1" x14ac:dyDescent="0.4">
      <c r="A114" s="53" t="s">
        <v>67</v>
      </c>
      <c r="B114" s="45" t="s">
        <v>68</v>
      </c>
      <c r="C114" s="26">
        <v>2027</v>
      </c>
      <c r="D114" s="25">
        <f>F114+G114+I114+E114</f>
        <v>900</v>
      </c>
      <c r="E114" s="25">
        <v>900</v>
      </c>
      <c r="F114" s="25">
        <v>0</v>
      </c>
      <c r="G114" s="25">
        <v>0</v>
      </c>
      <c r="H114" s="25">
        <v>0</v>
      </c>
      <c r="I114" s="25">
        <v>0</v>
      </c>
      <c r="J114" s="51" t="s">
        <v>66</v>
      </c>
    </row>
    <row r="115" spans="1:10" s="8" customFormat="1" ht="32.4" customHeight="1" x14ac:dyDescent="0.4">
      <c r="A115" s="53"/>
      <c r="B115" s="45"/>
      <c r="C115" s="26">
        <v>2028</v>
      </c>
      <c r="D115" s="25">
        <f>F115+G115+I115+E115</f>
        <v>900</v>
      </c>
      <c r="E115" s="25">
        <v>900</v>
      </c>
      <c r="F115" s="25">
        <v>0</v>
      </c>
      <c r="G115" s="25">
        <v>0</v>
      </c>
      <c r="H115" s="25">
        <v>0</v>
      </c>
      <c r="I115" s="25">
        <v>0</v>
      </c>
      <c r="J115" s="51"/>
    </row>
    <row r="116" spans="1:10" s="8" customFormat="1" ht="32.4" customHeight="1" x14ac:dyDescent="0.4">
      <c r="A116" s="53"/>
      <c r="B116" s="45"/>
      <c r="C116" s="26">
        <v>2029</v>
      </c>
      <c r="D116" s="25">
        <f>F116+G116+I116+E116</f>
        <v>900</v>
      </c>
      <c r="E116" s="25">
        <v>900</v>
      </c>
      <c r="F116" s="25">
        <v>0</v>
      </c>
      <c r="G116" s="25">
        <v>0</v>
      </c>
      <c r="H116" s="25">
        <v>0</v>
      </c>
      <c r="I116" s="25">
        <v>0</v>
      </c>
      <c r="J116" s="51"/>
    </row>
    <row r="117" spans="1:10" s="8" customFormat="1" ht="32.4" customHeight="1" x14ac:dyDescent="0.4">
      <c r="A117" s="53"/>
      <c r="B117" s="45"/>
      <c r="C117" s="30" t="s">
        <v>24</v>
      </c>
      <c r="D117" s="25">
        <f t="shared" ref="D117:I117" si="24">D116+D115+D114</f>
        <v>2700</v>
      </c>
      <c r="E117" s="25">
        <f t="shared" si="24"/>
        <v>2700</v>
      </c>
      <c r="F117" s="25">
        <f t="shared" si="24"/>
        <v>0</v>
      </c>
      <c r="G117" s="25">
        <f t="shared" si="24"/>
        <v>0</v>
      </c>
      <c r="H117" s="25">
        <f t="shared" si="24"/>
        <v>0</v>
      </c>
      <c r="I117" s="25">
        <f t="shared" si="24"/>
        <v>0</v>
      </c>
      <c r="J117" s="51"/>
    </row>
    <row r="118" spans="1:10" s="12" customFormat="1" ht="28.5" customHeight="1" x14ac:dyDescent="0.4">
      <c r="A118" s="9" t="s">
        <v>12</v>
      </c>
      <c r="B118" s="26">
        <v>2</v>
      </c>
      <c r="C118" s="26">
        <v>3</v>
      </c>
      <c r="D118" s="11">
        <v>4</v>
      </c>
      <c r="E118" s="11">
        <v>5</v>
      </c>
      <c r="F118" s="11">
        <v>6</v>
      </c>
      <c r="G118" s="11">
        <v>7</v>
      </c>
      <c r="H118" s="11">
        <v>8</v>
      </c>
      <c r="I118" s="11">
        <v>9</v>
      </c>
      <c r="J118" s="32">
        <v>10</v>
      </c>
    </row>
    <row r="119" spans="1:10" s="8" customFormat="1" ht="93.75" customHeight="1" x14ac:dyDescent="0.4">
      <c r="A119" s="53" t="s">
        <v>69</v>
      </c>
      <c r="B119" s="45" t="s">
        <v>70</v>
      </c>
      <c r="C119" s="26">
        <v>2027</v>
      </c>
      <c r="D119" s="25">
        <f>F119+G119+I119+E119</f>
        <v>44359.199999999997</v>
      </c>
      <c r="E119" s="25">
        <v>0</v>
      </c>
      <c r="F119" s="25">
        <v>44359.199999999997</v>
      </c>
      <c r="G119" s="25">
        <v>0</v>
      </c>
      <c r="H119" s="25">
        <v>0</v>
      </c>
      <c r="I119" s="25">
        <v>0</v>
      </c>
      <c r="J119" s="41" t="s">
        <v>66</v>
      </c>
    </row>
    <row r="120" spans="1:10" s="8" customFormat="1" ht="83.25" customHeight="1" x14ac:dyDescent="0.4">
      <c r="A120" s="53"/>
      <c r="B120" s="45"/>
      <c r="C120" s="26">
        <v>2028</v>
      </c>
      <c r="D120" s="25">
        <f>F120+G120+I120+E120</f>
        <v>46123.7</v>
      </c>
      <c r="E120" s="25">
        <v>0</v>
      </c>
      <c r="F120" s="25">
        <v>46123.7</v>
      </c>
      <c r="G120" s="25">
        <v>0</v>
      </c>
      <c r="H120" s="25">
        <v>0</v>
      </c>
      <c r="I120" s="25">
        <v>0</v>
      </c>
      <c r="J120" s="41"/>
    </row>
    <row r="121" spans="1:10" s="8" customFormat="1" ht="84.75" customHeight="1" x14ac:dyDescent="0.4">
      <c r="A121" s="53"/>
      <c r="B121" s="45"/>
      <c r="C121" s="26">
        <v>2029</v>
      </c>
      <c r="D121" s="25">
        <f>F121+G121+I121+E121</f>
        <v>46123.7</v>
      </c>
      <c r="E121" s="25">
        <v>0</v>
      </c>
      <c r="F121" s="25">
        <v>46123.7</v>
      </c>
      <c r="G121" s="25">
        <v>0</v>
      </c>
      <c r="H121" s="25">
        <v>0</v>
      </c>
      <c r="I121" s="25">
        <v>0</v>
      </c>
      <c r="J121" s="41"/>
    </row>
    <row r="122" spans="1:10" s="8" customFormat="1" ht="64.8" customHeight="1" x14ac:dyDescent="0.4">
      <c r="A122" s="53"/>
      <c r="B122" s="45"/>
      <c r="C122" s="30" t="s">
        <v>24</v>
      </c>
      <c r="D122" s="25">
        <f t="shared" ref="D122:I122" si="25">D121+D120+D119</f>
        <v>136606.59999999998</v>
      </c>
      <c r="E122" s="25">
        <f t="shared" si="25"/>
        <v>0</v>
      </c>
      <c r="F122" s="25">
        <f t="shared" si="25"/>
        <v>136606.59999999998</v>
      </c>
      <c r="G122" s="25">
        <f t="shared" si="25"/>
        <v>0</v>
      </c>
      <c r="H122" s="25">
        <f t="shared" si="25"/>
        <v>0</v>
      </c>
      <c r="I122" s="25">
        <f t="shared" si="25"/>
        <v>0</v>
      </c>
      <c r="J122" s="41"/>
    </row>
    <row r="123" spans="1:10" s="8" customFormat="1" ht="28.5" customHeight="1" x14ac:dyDescent="0.4">
      <c r="A123" s="53" t="s">
        <v>71</v>
      </c>
      <c r="B123" s="45" t="s">
        <v>72</v>
      </c>
      <c r="C123" s="26">
        <v>2027</v>
      </c>
      <c r="D123" s="25">
        <f>F123+G123+I123+E123</f>
        <v>1000</v>
      </c>
      <c r="E123" s="25">
        <v>1000</v>
      </c>
      <c r="F123" s="25">
        <v>0</v>
      </c>
      <c r="G123" s="25">
        <v>0</v>
      </c>
      <c r="H123" s="25">
        <v>0</v>
      </c>
      <c r="I123" s="25">
        <v>0</v>
      </c>
      <c r="J123" s="41" t="s">
        <v>27</v>
      </c>
    </row>
    <row r="124" spans="1:10" s="8" customFormat="1" ht="28.5" customHeight="1" x14ac:dyDescent="0.4">
      <c r="A124" s="53"/>
      <c r="B124" s="45"/>
      <c r="C124" s="26">
        <v>2028</v>
      </c>
      <c r="D124" s="25">
        <f>F124+G124+I124+E124</f>
        <v>1000</v>
      </c>
      <c r="E124" s="25">
        <v>1000</v>
      </c>
      <c r="F124" s="25">
        <v>0</v>
      </c>
      <c r="G124" s="25">
        <v>0</v>
      </c>
      <c r="H124" s="25">
        <v>0</v>
      </c>
      <c r="I124" s="25">
        <v>0</v>
      </c>
      <c r="J124" s="43"/>
    </row>
    <row r="125" spans="1:10" s="8" customFormat="1" ht="28.5" customHeight="1" x14ac:dyDescent="0.4">
      <c r="A125" s="53"/>
      <c r="B125" s="45"/>
      <c r="C125" s="26">
        <v>2029</v>
      </c>
      <c r="D125" s="25">
        <f>F125+G125+I125+E125</f>
        <v>1000</v>
      </c>
      <c r="E125" s="25">
        <v>1000</v>
      </c>
      <c r="F125" s="25">
        <v>0</v>
      </c>
      <c r="G125" s="25">
        <v>0</v>
      </c>
      <c r="H125" s="25">
        <v>0</v>
      </c>
      <c r="I125" s="25">
        <v>0</v>
      </c>
      <c r="J125" s="43"/>
    </row>
    <row r="126" spans="1:10" s="8" customFormat="1" ht="25.2" x14ac:dyDescent="0.4">
      <c r="A126" s="53"/>
      <c r="B126" s="45"/>
      <c r="C126" s="30" t="s">
        <v>24</v>
      </c>
      <c r="D126" s="25">
        <f t="shared" ref="D126:I126" si="26">D125+D124+D123</f>
        <v>3000</v>
      </c>
      <c r="E126" s="25">
        <f t="shared" si="26"/>
        <v>3000</v>
      </c>
      <c r="F126" s="25">
        <f t="shared" si="26"/>
        <v>0</v>
      </c>
      <c r="G126" s="25">
        <f t="shared" si="26"/>
        <v>0</v>
      </c>
      <c r="H126" s="25">
        <f t="shared" si="26"/>
        <v>0</v>
      </c>
      <c r="I126" s="25">
        <f t="shared" si="26"/>
        <v>0</v>
      </c>
      <c r="J126" s="43"/>
    </row>
    <row r="127" spans="1:10" s="8" customFormat="1" ht="36" customHeight="1" x14ac:dyDescent="0.4">
      <c r="A127" s="53" t="s">
        <v>73</v>
      </c>
      <c r="B127" s="45" t="s">
        <v>74</v>
      </c>
      <c r="C127" s="26">
        <v>2027</v>
      </c>
      <c r="D127" s="25">
        <f>F127+G127+I127+E127</f>
        <v>92263.2</v>
      </c>
      <c r="E127" s="25">
        <v>4613.2</v>
      </c>
      <c r="F127" s="25">
        <v>19283</v>
      </c>
      <c r="G127" s="25">
        <v>68367</v>
      </c>
      <c r="H127" s="25">
        <v>4613.2</v>
      </c>
      <c r="I127" s="25">
        <v>0</v>
      </c>
      <c r="J127" s="51" t="s">
        <v>66</v>
      </c>
    </row>
    <row r="128" spans="1:10" s="8" customFormat="1" ht="36" customHeight="1" x14ac:dyDescent="0.4">
      <c r="A128" s="53"/>
      <c r="B128" s="45"/>
      <c r="C128" s="26">
        <v>2028</v>
      </c>
      <c r="D128" s="25">
        <f>F128+G128+I128+E128</f>
        <v>97180.400000000009</v>
      </c>
      <c r="E128" s="25">
        <v>4859.1000000000004</v>
      </c>
      <c r="F128" s="25">
        <v>20310.7</v>
      </c>
      <c r="G128" s="25">
        <v>72010.600000000006</v>
      </c>
      <c r="H128" s="25">
        <v>4859.1000000000004</v>
      </c>
      <c r="I128" s="25">
        <v>0</v>
      </c>
      <c r="J128" s="51"/>
    </row>
    <row r="129" spans="1:10" s="8" customFormat="1" ht="36" customHeight="1" x14ac:dyDescent="0.4">
      <c r="A129" s="53"/>
      <c r="B129" s="45"/>
      <c r="C129" s="26">
        <v>2029</v>
      </c>
      <c r="D129" s="25">
        <f>F129+G129+I129+E129</f>
        <v>97180.400000000009</v>
      </c>
      <c r="E129" s="25">
        <v>4859.1000000000004</v>
      </c>
      <c r="F129" s="25">
        <v>20310.7</v>
      </c>
      <c r="G129" s="25">
        <v>72010.600000000006</v>
      </c>
      <c r="H129" s="25">
        <v>4859.1000000000004</v>
      </c>
      <c r="I129" s="25">
        <v>0</v>
      </c>
      <c r="J129" s="51"/>
    </row>
    <row r="130" spans="1:10" s="8" customFormat="1" ht="36" customHeight="1" x14ac:dyDescent="0.4">
      <c r="A130" s="53"/>
      <c r="B130" s="45"/>
      <c r="C130" s="30" t="s">
        <v>24</v>
      </c>
      <c r="D130" s="25">
        <f t="shared" ref="D130:I130" si="27">D129+D128+D127</f>
        <v>286624</v>
      </c>
      <c r="E130" s="25">
        <f t="shared" si="27"/>
        <v>14331.400000000001</v>
      </c>
      <c r="F130" s="25">
        <f t="shared" si="27"/>
        <v>59904.4</v>
      </c>
      <c r="G130" s="25">
        <f t="shared" si="27"/>
        <v>212388.2</v>
      </c>
      <c r="H130" s="25">
        <f t="shared" si="27"/>
        <v>14331.400000000001</v>
      </c>
      <c r="I130" s="25">
        <f t="shared" si="27"/>
        <v>0</v>
      </c>
      <c r="J130" s="51"/>
    </row>
    <row r="131" spans="1:10" s="8" customFormat="1" ht="49.2" customHeight="1" x14ac:dyDescent="0.4">
      <c r="A131" s="53" t="s">
        <v>75</v>
      </c>
      <c r="B131" s="45" t="s">
        <v>76</v>
      </c>
      <c r="C131" s="26">
        <v>2027</v>
      </c>
      <c r="D131" s="25">
        <f>F131+G131+I131+E131</f>
        <v>0</v>
      </c>
      <c r="E131" s="25">
        <v>0</v>
      </c>
      <c r="F131" s="25">
        <v>0</v>
      </c>
      <c r="G131" s="25">
        <v>0</v>
      </c>
      <c r="H131" s="25">
        <v>0</v>
      </c>
      <c r="I131" s="25">
        <v>0</v>
      </c>
      <c r="J131" s="41" t="s">
        <v>27</v>
      </c>
    </row>
    <row r="132" spans="1:10" s="8" customFormat="1" ht="49.2" customHeight="1" x14ac:dyDescent="0.4">
      <c r="A132" s="53"/>
      <c r="B132" s="45"/>
      <c r="C132" s="26">
        <v>2028</v>
      </c>
      <c r="D132" s="25">
        <f>F132+G132+I132+E132</f>
        <v>0</v>
      </c>
      <c r="E132" s="25">
        <v>0</v>
      </c>
      <c r="F132" s="25">
        <v>0</v>
      </c>
      <c r="G132" s="25">
        <v>0</v>
      </c>
      <c r="H132" s="25">
        <v>0</v>
      </c>
      <c r="I132" s="25">
        <v>0</v>
      </c>
      <c r="J132" s="43"/>
    </row>
    <row r="133" spans="1:10" s="8" customFormat="1" ht="49.2" customHeight="1" x14ac:dyDescent="0.4">
      <c r="A133" s="53"/>
      <c r="B133" s="45"/>
      <c r="C133" s="26">
        <v>2029</v>
      </c>
      <c r="D133" s="25">
        <f>F133+G133+I133+E133</f>
        <v>0</v>
      </c>
      <c r="E133" s="25">
        <v>0</v>
      </c>
      <c r="F133" s="25">
        <v>0</v>
      </c>
      <c r="G133" s="25">
        <v>0</v>
      </c>
      <c r="H133" s="25">
        <v>0</v>
      </c>
      <c r="I133" s="25">
        <v>0</v>
      </c>
      <c r="J133" s="43"/>
    </row>
    <row r="134" spans="1:10" s="8" customFormat="1" ht="55.2" customHeight="1" x14ac:dyDescent="0.4">
      <c r="A134" s="53"/>
      <c r="B134" s="45"/>
      <c r="C134" s="30" t="s">
        <v>24</v>
      </c>
      <c r="D134" s="25">
        <f t="shared" ref="D134:I134" si="28">D133+D132+D131</f>
        <v>0</v>
      </c>
      <c r="E134" s="25">
        <f t="shared" si="28"/>
        <v>0</v>
      </c>
      <c r="F134" s="25">
        <f t="shared" si="28"/>
        <v>0</v>
      </c>
      <c r="G134" s="25">
        <f t="shared" si="28"/>
        <v>0</v>
      </c>
      <c r="H134" s="25">
        <f t="shared" si="28"/>
        <v>0</v>
      </c>
      <c r="I134" s="25">
        <f t="shared" si="28"/>
        <v>0</v>
      </c>
      <c r="J134" s="43"/>
    </row>
    <row r="135" spans="1:10" s="8" customFormat="1" ht="26.4" customHeight="1" x14ac:dyDescent="0.4">
      <c r="A135" s="53" t="s">
        <v>77</v>
      </c>
      <c r="B135" s="45" t="s">
        <v>78</v>
      </c>
      <c r="C135" s="26">
        <v>2027</v>
      </c>
      <c r="D135" s="25">
        <f>F135+G135+I135+E135</f>
        <v>5126.3999999999996</v>
      </c>
      <c r="E135" s="25">
        <v>5126.3999999999996</v>
      </c>
      <c r="F135" s="25">
        <v>0</v>
      </c>
      <c r="G135" s="25">
        <v>0</v>
      </c>
      <c r="H135" s="25">
        <v>0</v>
      </c>
      <c r="I135" s="25">
        <v>0</v>
      </c>
      <c r="J135" s="41" t="s">
        <v>27</v>
      </c>
    </row>
    <row r="136" spans="1:10" s="8" customFormat="1" ht="26.4" customHeight="1" x14ac:dyDescent="0.4">
      <c r="A136" s="53"/>
      <c r="B136" s="45"/>
      <c r="C136" s="26">
        <v>2028</v>
      </c>
      <c r="D136" s="25">
        <f>F136+G136+I136+E136</f>
        <v>5308</v>
      </c>
      <c r="E136" s="25">
        <v>5308</v>
      </c>
      <c r="F136" s="25">
        <v>0</v>
      </c>
      <c r="G136" s="25">
        <v>0</v>
      </c>
      <c r="H136" s="25">
        <v>0</v>
      </c>
      <c r="I136" s="25">
        <v>0</v>
      </c>
      <c r="J136" s="43"/>
    </row>
    <row r="137" spans="1:10" s="8" customFormat="1" ht="26.4" customHeight="1" x14ac:dyDescent="0.4">
      <c r="A137" s="53"/>
      <c r="B137" s="45"/>
      <c r="C137" s="26">
        <v>2029</v>
      </c>
      <c r="D137" s="25">
        <f>F137+G137+I137+E137</f>
        <v>5308</v>
      </c>
      <c r="E137" s="25">
        <v>5308</v>
      </c>
      <c r="F137" s="25">
        <v>0</v>
      </c>
      <c r="G137" s="25">
        <v>0</v>
      </c>
      <c r="H137" s="25">
        <v>0</v>
      </c>
      <c r="I137" s="25">
        <v>0</v>
      </c>
      <c r="J137" s="43"/>
    </row>
    <row r="138" spans="1:10" s="8" customFormat="1" ht="26.4" customHeight="1" x14ac:dyDescent="0.4">
      <c r="A138" s="53"/>
      <c r="B138" s="45"/>
      <c r="C138" s="30" t="s">
        <v>24</v>
      </c>
      <c r="D138" s="25">
        <f t="shared" ref="D138:I138" si="29">D137+D136+D135</f>
        <v>15742.4</v>
      </c>
      <c r="E138" s="25">
        <f t="shared" si="29"/>
        <v>15742.4</v>
      </c>
      <c r="F138" s="25">
        <f t="shared" si="29"/>
        <v>0</v>
      </c>
      <c r="G138" s="25">
        <f t="shared" si="29"/>
        <v>0</v>
      </c>
      <c r="H138" s="25">
        <f t="shared" si="29"/>
        <v>0</v>
      </c>
      <c r="I138" s="25">
        <f t="shared" si="29"/>
        <v>0</v>
      </c>
      <c r="J138" s="43"/>
    </row>
    <row r="139" spans="1:10" s="8" customFormat="1" ht="31.8" customHeight="1" x14ac:dyDescent="0.4">
      <c r="A139" s="55" t="s">
        <v>79</v>
      </c>
      <c r="B139" s="45" t="s">
        <v>80</v>
      </c>
      <c r="C139" s="26">
        <v>2027</v>
      </c>
      <c r="D139" s="25">
        <f>F139+G139+I139+E139</f>
        <v>190.7</v>
      </c>
      <c r="E139" s="25">
        <v>190.7</v>
      </c>
      <c r="F139" s="25">
        <v>0</v>
      </c>
      <c r="G139" s="25">
        <v>0</v>
      </c>
      <c r="H139" s="25">
        <v>0</v>
      </c>
      <c r="I139" s="25">
        <v>0</v>
      </c>
      <c r="J139" s="41" t="s">
        <v>27</v>
      </c>
    </row>
    <row r="140" spans="1:10" s="8" customFormat="1" ht="31.8" customHeight="1" x14ac:dyDescent="0.4">
      <c r="A140" s="55"/>
      <c r="B140" s="45"/>
      <c r="C140" s="26">
        <v>2028</v>
      </c>
      <c r="D140" s="25">
        <f>F140+G140+I140+E140</f>
        <v>183.4</v>
      </c>
      <c r="E140" s="25">
        <v>183.4</v>
      </c>
      <c r="F140" s="25">
        <v>0</v>
      </c>
      <c r="G140" s="25">
        <v>0</v>
      </c>
      <c r="H140" s="25">
        <v>0</v>
      </c>
      <c r="I140" s="25">
        <v>0</v>
      </c>
      <c r="J140" s="43"/>
    </row>
    <row r="141" spans="1:10" s="8" customFormat="1" ht="31.8" customHeight="1" x14ac:dyDescent="0.4">
      <c r="A141" s="55"/>
      <c r="B141" s="45"/>
      <c r="C141" s="26">
        <v>2029</v>
      </c>
      <c r="D141" s="25">
        <f>F141+G141+I141+E141</f>
        <v>183.4</v>
      </c>
      <c r="E141" s="25">
        <v>183.4</v>
      </c>
      <c r="F141" s="25">
        <v>0</v>
      </c>
      <c r="G141" s="25">
        <v>0</v>
      </c>
      <c r="H141" s="25">
        <v>0</v>
      </c>
      <c r="I141" s="25">
        <v>0</v>
      </c>
      <c r="J141" s="43"/>
    </row>
    <row r="142" spans="1:10" s="8" customFormat="1" ht="31.8" customHeight="1" x14ac:dyDescent="0.4">
      <c r="A142" s="55"/>
      <c r="B142" s="45"/>
      <c r="C142" s="30" t="s">
        <v>24</v>
      </c>
      <c r="D142" s="25">
        <f t="shared" ref="D142:I142" si="30">D141+D140+D139</f>
        <v>557.5</v>
      </c>
      <c r="E142" s="25">
        <f t="shared" si="30"/>
        <v>557.5</v>
      </c>
      <c r="F142" s="25">
        <f t="shared" si="30"/>
        <v>0</v>
      </c>
      <c r="G142" s="25">
        <f t="shared" si="30"/>
        <v>0</v>
      </c>
      <c r="H142" s="25">
        <f t="shared" si="30"/>
        <v>0</v>
      </c>
      <c r="I142" s="25">
        <f t="shared" si="30"/>
        <v>0</v>
      </c>
      <c r="J142" s="43"/>
    </row>
    <row r="143" spans="1:10" s="8" customFormat="1" ht="25.2" customHeight="1" x14ac:dyDescent="0.4">
      <c r="A143" s="9" t="s">
        <v>12</v>
      </c>
      <c r="B143" s="26">
        <v>2</v>
      </c>
      <c r="C143" s="26">
        <v>3</v>
      </c>
      <c r="D143" s="11">
        <v>4</v>
      </c>
      <c r="E143" s="11">
        <v>5</v>
      </c>
      <c r="F143" s="11">
        <v>6</v>
      </c>
      <c r="G143" s="11">
        <v>7</v>
      </c>
      <c r="H143" s="11">
        <v>8</v>
      </c>
      <c r="I143" s="11">
        <v>9</v>
      </c>
      <c r="J143" s="32">
        <v>10</v>
      </c>
    </row>
    <row r="144" spans="1:10" s="8" customFormat="1" ht="47.25" customHeight="1" x14ac:dyDescent="0.4">
      <c r="A144" s="53" t="s">
        <v>81</v>
      </c>
      <c r="B144" s="45" t="s">
        <v>82</v>
      </c>
      <c r="C144" s="26">
        <v>2027</v>
      </c>
      <c r="D144" s="25">
        <f>F144+G144+I144+E144</f>
        <v>3097.3</v>
      </c>
      <c r="E144" s="25">
        <v>0</v>
      </c>
      <c r="F144" s="25">
        <v>3097.3</v>
      </c>
      <c r="G144" s="25">
        <v>0</v>
      </c>
      <c r="H144" s="25">
        <v>0</v>
      </c>
      <c r="I144" s="25">
        <v>0</v>
      </c>
      <c r="J144" s="41" t="s">
        <v>27</v>
      </c>
    </row>
    <row r="145" spans="1:10" s="8" customFormat="1" ht="57.75" customHeight="1" x14ac:dyDescent="0.4">
      <c r="A145" s="53"/>
      <c r="B145" s="45"/>
      <c r="C145" s="26">
        <v>2028</v>
      </c>
      <c r="D145" s="25">
        <f>F145+G145+I145+E145</f>
        <v>3427.9</v>
      </c>
      <c r="E145" s="25">
        <v>0</v>
      </c>
      <c r="F145" s="25">
        <v>3427.9</v>
      </c>
      <c r="G145" s="25">
        <v>0</v>
      </c>
      <c r="H145" s="25">
        <v>0</v>
      </c>
      <c r="I145" s="25">
        <v>0</v>
      </c>
      <c r="J145" s="43"/>
    </row>
    <row r="146" spans="1:10" s="8" customFormat="1" ht="53.25" customHeight="1" x14ac:dyDescent="0.4">
      <c r="A146" s="53"/>
      <c r="B146" s="45"/>
      <c r="C146" s="26">
        <v>2029</v>
      </c>
      <c r="D146" s="25">
        <f>F146+G146+I146+E146</f>
        <v>3427.9</v>
      </c>
      <c r="E146" s="25">
        <v>0</v>
      </c>
      <c r="F146" s="25">
        <v>3427.9</v>
      </c>
      <c r="G146" s="25">
        <v>0</v>
      </c>
      <c r="H146" s="25">
        <v>0</v>
      </c>
      <c r="I146" s="25">
        <v>0</v>
      </c>
      <c r="J146" s="43"/>
    </row>
    <row r="147" spans="1:10" s="8" customFormat="1" ht="62.25" customHeight="1" x14ac:dyDescent="0.4">
      <c r="A147" s="53"/>
      <c r="B147" s="45"/>
      <c r="C147" s="30" t="s">
        <v>24</v>
      </c>
      <c r="D147" s="25">
        <f t="shared" ref="D147:I147" si="31">D146+D145+D144</f>
        <v>9953.1</v>
      </c>
      <c r="E147" s="25">
        <f t="shared" si="31"/>
        <v>0</v>
      </c>
      <c r="F147" s="25">
        <f t="shared" si="31"/>
        <v>9953.1</v>
      </c>
      <c r="G147" s="25">
        <f t="shared" si="31"/>
        <v>0</v>
      </c>
      <c r="H147" s="25">
        <f t="shared" si="31"/>
        <v>0</v>
      </c>
      <c r="I147" s="25">
        <f t="shared" si="31"/>
        <v>0</v>
      </c>
      <c r="J147" s="43"/>
    </row>
    <row r="148" spans="1:10" s="8" customFormat="1" ht="28.8" customHeight="1" x14ac:dyDescent="0.4">
      <c r="A148" s="53" t="s">
        <v>83</v>
      </c>
      <c r="B148" s="45" t="s">
        <v>84</v>
      </c>
      <c r="C148" s="26">
        <v>2027</v>
      </c>
      <c r="D148" s="25">
        <f>F148+G148+I148+E148</f>
        <v>24599.699999999997</v>
      </c>
      <c r="E148" s="25">
        <v>9839.9</v>
      </c>
      <c r="F148" s="25">
        <v>14759.8</v>
      </c>
      <c r="G148" s="25">
        <v>0</v>
      </c>
      <c r="H148" s="25">
        <v>9839.9</v>
      </c>
      <c r="I148" s="25">
        <v>0</v>
      </c>
      <c r="J148" s="41" t="s">
        <v>27</v>
      </c>
    </row>
    <row r="149" spans="1:10" s="8" customFormat="1" ht="28.8" customHeight="1" x14ac:dyDescent="0.4">
      <c r="A149" s="54"/>
      <c r="B149" s="45"/>
      <c r="C149" s="26">
        <v>2028</v>
      </c>
      <c r="D149" s="25">
        <f>F149+G149+I149+E149</f>
        <v>23707.199999999997</v>
      </c>
      <c r="E149" s="25">
        <v>9482.9</v>
      </c>
      <c r="F149" s="25">
        <v>14224.3</v>
      </c>
      <c r="G149" s="25">
        <v>0</v>
      </c>
      <c r="H149" s="25">
        <v>9482.9</v>
      </c>
      <c r="I149" s="25">
        <v>0</v>
      </c>
      <c r="J149" s="43"/>
    </row>
    <row r="150" spans="1:10" s="8" customFormat="1" ht="28.8" customHeight="1" x14ac:dyDescent="0.4">
      <c r="A150" s="54"/>
      <c r="B150" s="45"/>
      <c r="C150" s="41">
        <v>2029</v>
      </c>
      <c r="D150" s="40">
        <f>F150+G150+I150+E150</f>
        <v>23707.199999999997</v>
      </c>
      <c r="E150" s="40">
        <v>9482.9</v>
      </c>
      <c r="F150" s="40">
        <v>14224.3</v>
      </c>
      <c r="G150" s="40">
        <v>0</v>
      </c>
      <c r="H150" s="40">
        <v>9482.9</v>
      </c>
      <c r="I150" s="40">
        <v>0</v>
      </c>
      <c r="J150" s="43"/>
    </row>
    <row r="151" spans="1:10" s="8" customFormat="1" ht="28.8" customHeight="1" x14ac:dyDescent="0.4">
      <c r="A151" s="54"/>
      <c r="B151" s="45"/>
      <c r="C151" s="41"/>
      <c r="D151" s="40"/>
      <c r="E151" s="40"/>
      <c r="F151" s="40"/>
      <c r="G151" s="40"/>
      <c r="H151" s="40"/>
      <c r="I151" s="40"/>
      <c r="J151" s="43"/>
    </row>
    <row r="152" spans="1:10" s="8" customFormat="1" ht="28.8" customHeight="1" x14ac:dyDescent="0.4">
      <c r="A152" s="54"/>
      <c r="B152" s="45"/>
      <c r="C152" s="30" t="s">
        <v>24</v>
      </c>
      <c r="D152" s="25">
        <f t="shared" ref="D152:I152" si="32">D150+D149+D148</f>
        <v>72014.099999999991</v>
      </c>
      <c r="E152" s="25">
        <f t="shared" si="32"/>
        <v>28805.699999999997</v>
      </c>
      <c r="F152" s="25">
        <f t="shared" si="32"/>
        <v>43208.399999999994</v>
      </c>
      <c r="G152" s="25">
        <f t="shared" si="32"/>
        <v>0</v>
      </c>
      <c r="H152" s="25">
        <f t="shared" si="32"/>
        <v>28805.699999999997</v>
      </c>
      <c r="I152" s="25">
        <f t="shared" si="32"/>
        <v>0</v>
      </c>
      <c r="J152" s="43"/>
    </row>
    <row r="153" spans="1:10" s="8" customFormat="1" ht="59.4" customHeight="1" x14ac:dyDescent="0.4">
      <c r="A153" s="53" t="s">
        <v>85</v>
      </c>
      <c r="B153" s="45" t="s">
        <v>86</v>
      </c>
      <c r="C153" s="26">
        <v>2027</v>
      </c>
      <c r="D153" s="25">
        <f>F153+G153+I153+E153</f>
        <v>99.1</v>
      </c>
      <c r="E153" s="25">
        <v>99.1</v>
      </c>
      <c r="F153" s="25">
        <v>0</v>
      </c>
      <c r="G153" s="25">
        <v>0</v>
      </c>
      <c r="H153" s="25">
        <v>0</v>
      </c>
      <c r="I153" s="25">
        <v>0</v>
      </c>
      <c r="J153" s="41" t="s">
        <v>27</v>
      </c>
    </row>
    <row r="154" spans="1:10" s="8" customFormat="1" ht="59.4" customHeight="1" x14ac:dyDescent="0.4">
      <c r="A154" s="53"/>
      <c r="B154" s="45"/>
      <c r="C154" s="26">
        <v>2028</v>
      </c>
      <c r="D154" s="25">
        <f>F154+G154+I154+E154</f>
        <v>95.3</v>
      </c>
      <c r="E154" s="25">
        <v>95.3</v>
      </c>
      <c r="F154" s="25">
        <v>0</v>
      </c>
      <c r="G154" s="25">
        <v>0</v>
      </c>
      <c r="H154" s="25">
        <v>0</v>
      </c>
      <c r="I154" s="25">
        <v>0</v>
      </c>
      <c r="J154" s="43"/>
    </row>
    <row r="155" spans="1:10" s="8" customFormat="1" ht="59.4" customHeight="1" x14ac:dyDescent="0.4">
      <c r="A155" s="53"/>
      <c r="B155" s="45"/>
      <c r="C155" s="26">
        <v>2029</v>
      </c>
      <c r="D155" s="25">
        <f>F155+G155+I155+E155</f>
        <v>95.3</v>
      </c>
      <c r="E155" s="25">
        <v>95.3</v>
      </c>
      <c r="F155" s="25">
        <v>0</v>
      </c>
      <c r="G155" s="25">
        <v>0</v>
      </c>
      <c r="H155" s="25">
        <v>0</v>
      </c>
      <c r="I155" s="25">
        <v>0</v>
      </c>
      <c r="J155" s="43"/>
    </row>
    <row r="156" spans="1:10" s="8" customFormat="1" ht="59.4" customHeight="1" x14ac:dyDescent="0.4">
      <c r="A156" s="53"/>
      <c r="B156" s="45"/>
      <c r="C156" s="26" t="s">
        <v>24</v>
      </c>
      <c r="D156" s="25">
        <f t="shared" ref="D156:I156" si="33">D155+D154+D153</f>
        <v>289.7</v>
      </c>
      <c r="E156" s="25">
        <f t="shared" si="33"/>
        <v>289.7</v>
      </c>
      <c r="F156" s="25">
        <f t="shared" si="33"/>
        <v>0</v>
      </c>
      <c r="G156" s="25">
        <f t="shared" si="33"/>
        <v>0</v>
      </c>
      <c r="H156" s="25">
        <f t="shared" si="33"/>
        <v>0</v>
      </c>
      <c r="I156" s="25">
        <f t="shared" si="33"/>
        <v>0</v>
      </c>
      <c r="J156" s="43"/>
    </row>
    <row r="157" spans="1:10" s="8" customFormat="1" ht="35.4" customHeight="1" x14ac:dyDescent="0.4">
      <c r="A157" s="53" t="s">
        <v>87</v>
      </c>
      <c r="B157" s="45" t="s">
        <v>88</v>
      </c>
      <c r="C157" s="26">
        <v>2027</v>
      </c>
      <c r="D157" s="25">
        <f>F157+G157+I157+E157</f>
        <v>1172.9000000000001</v>
      </c>
      <c r="E157" s="25">
        <v>1172.9000000000001</v>
      </c>
      <c r="F157" s="25">
        <v>0</v>
      </c>
      <c r="G157" s="25">
        <v>0</v>
      </c>
      <c r="H157" s="25">
        <v>0</v>
      </c>
      <c r="I157" s="25">
        <v>0</v>
      </c>
      <c r="J157" s="41" t="s">
        <v>27</v>
      </c>
    </row>
    <row r="158" spans="1:10" s="8" customFormat="1" ht="35.4" customHeight="1" x14ac:dyDescent="0.4">
      <c r="A158" s="53"/>
      <c r="B158" s="45"/>
      <c r="C158" s="26">
        <v>2028</v>
      </c>
      <c r="D158" s="25">
        <f>F158+G158+I158+E158</f>
        <v>1172.8</v>
      </c>
      <c r="E158" s="25">
        <v>1172.8</v>
      </c>
      <c r="F158" s="25">
        <v>0</v>
      </c>
      <c r="G158" s="25">
        <v>0</v>
      </c>
      <c r="H158" s="25">
        <v>0</v>
      </c>
      <c r="I158" s="25">
        <v>0</v>
      </c>
      <c r="J158" s="43"/>
    </row>
    <row r="159" spans="1:10" s="8" customFormat="1" ht="35.4" customHeight="1" x14ac:dyDescent="0.4">
      <c r="A159" s="53"/>
      <c r="B159" s="45"/>
      <c r="C159" s="26">
        <v>2029</v>
      </c>
      <c r="D159" s="25">
        <f>F159+G159+I159+E159</f>
        <v>1172.8</v>
      </c>
      <c r="E159" s="25">
        <v>1172.8</v>
      </c>
      <c r="F159" s="25">
        <v>0</v>
      </c>
      <c r="G159" s="25">
        <v>0</v>
      </c>
      <c r="H159" s="25">
        <v>0</v>
      </c>
      <c r="I159" s="25">
        <v>0</v>
      </c>
      <c r="J159" s="43"/>
    </row>
    <row r="160" spans="1:10" s="8" customFormat="1" ht="35.4" customHeight="1" x14ac:dyDescent="0.4">
      <c r="A160" s="53"/>
      <c r="B160" s="45"/>
      <c r="C160" s="26" t="s">
        <v>24</v>
      </c>
      <c r="D160" s="25">
        <f t="shared" ref="D160:I160" si="34">D159+D158+D157</f>
        <v>3518.5</v>
      </c>
      <c r="E160" s="25">
        <f t="shared" si="34"/>
        <v>3518.5</v>
      </c>
      <c r="F160" s="25">
        <f t="shared" si="34"/>
        <v>0</v>
      </c>
      <c r="G160" s="25">
        <f t="shared" si="34"/>
        <v>0</v>
      </c>
      <c r="H160" s="25">
        <f t="shared" si="34"/>
        <v>0</v>
      </c>
      <c r="I160" s="25">
        <f t="shared" si="34"/>
        <v>0</v>
      </c>
      <c r="J160" s="43"/>
    </row>
    <row r="161" spans="1:10" s="8" customFormat="1" ht="31.2" customHeight="1" x14ac:dyDescent="0.4">
      <c r="A161" s="53" t="s">
        <v>89</v>
      </c>
      <c r="B161" s="45" t="s">
        <v>90</v>
      </c>
      <c r="C161" s="26">
        <v>2027</v>
      </c>
      <c r="D161" s="25">
        <f>F161+G161+I161+E161</f>
        <v>104541.2</v>
      </c>
      <c r="E161" s="25">
        <v>71172.399999999994</v>
      </c>
      <c r="F161" s="25">
        <v>33368.800000000003</v>
      </c>
      <c r="G161" s="25">
        <v>0</v>
      </c>
      <c r="H161" s="25">
        <v>0</v>
      </c>
      <c r="I161" s="25">
        <v>0</v>
      </c>
      <c r="J161" s="41" t="s">
        <v>27</v>
      </c>
    </row>
    <row r="162" spans="1:10" s="8" customFormat="1" ht="31.2" customHeight="1" x14ac:dyDescent="0.4">
      <c r="A162" s="53"/>
      <c r="B162" s="45"/>
      <c r="C162" s="26">
        <v>2028</v>
      </c>
      <c r="D162" s="25">
        <f>F162+G162+I162+E162</f>
        <v>106837.70000000001</v>
      </c>
      <c r="E162" s="25">
        <v>71205.3</v>
      </c>
      <c r="F162" s="25">
        <v>35632.400000000001</v>
      </c>
      <c r="G162" s="25">
        <v>0</v>
      </c>
      <c r="H162" s="25">
        <v>0</v>
      </c>
      <c r="I162" s="25">
        <v>0</v>
      </c>
      <c r="J162" s="43"/>
    </row>
    <row r="163" spans="1:10" s="8" customFormat="1" ht="31.2" customHeight="1" x14ac:dyDescent="0.4">
      <c r="A163" s="53"/>
      <c r="B163" s="45"/>
      <c r="C163" s="26">
        <v>2029</v>
      </c>
      <c r="D163" s="25">
        <f>F163+G163+I163+E163</f>
        <v>106837.70000000001</v>
      </c>
      <c r="E163" s="25">
        <v>71205.3</v>
      </c>
      <c r="F163" s="25">
        <v>35632.400000000001</v>
      </c>
      <c r="G163" s="25">
        <v>0</v>
      </c>
      <c r="H163" s="25">
        <v>0</v>
      </c>
      <c r="I163" s="25">
        <v>0</v>
      </c>
      <c r="J163" s="43"/>
    </row>
    <row r="164" spans="1:10" s="8" customFormat="1" ht="31.2" customHeight="1" x14ac:dyDescent="0.4">
      <c r="A164" s="53"/>
      <c r="B164" s="45"/>
      <c r="C164" s="26" t="s">
        <v>24</v>
      </c>
      <c r="D164" s="25">
        <f t="shared" ref="D164:I164" si="35">D163+D162+D161</f>
        <v>318216.60000000003</v>
      </c>
      <c r="E164" s="25">
        <f t="shared" si="35"/>
        <v>213583</v>
      </c>
      <c r="F164" s="25">
        <f t="shared" si="35"/>
        <v>104633.60000000001</v>
      </c>
      <c r="G164" s="25">
        <f t="shared" si="35"/>
        <v>0</v>
      </c>
      <c r="H164" s="25">
        <f t="shared" si="35"/>
        <v>0</v>
      </c>
      <c r="I164" s="25">
        <f t="shared" si="35"/>
        <v>0</v>
      </c>
      <c r="J164" s="43"/>
    </row>
    <row r="165" spans="1:10" s="8" customFormat="1" ht="31.2" customHeight="1" x14ac:dyDescent="0.4">
      <c r="A165" s="53" t="s">
        <v>91</v>
      </c>
      <c r="B165" s="45" t="s">
        <v>92</v>
      </c>
      <c r="C165" s="26">
        <v>2027</v>
      </c>
      <c r="D165" s="25">
        <f>F165+G165+I165+E165</f>
        <v>21054.399999999998</v>
      </c>
      <c r="E165" s="25">
        <v>19033.099999999999</v>
      </c>
      <c r="F165" s="25">
        <v>2021.3</v>
      </c>
      <c r="G165" s="25">
        <v>0</v>
      </c>
      <c r="H165" s="25">
        <v>0</v>
      </c>
      <c r="I165" s="25">
        <v>0</v>
      </c>
      <c r="J165" s="41" t="s">
        <v>27</v>
      </c>
    </row>
    <row r="166" spans="1:10" s="8" customFormat="1" ht="31.2" customHeight="1" x14ac:dyDescent="0.4">
      <c r="A166" s="53"/>
      <c r="B166" s="45"/>
      <c r="C166" s="26">
        <v>2028</v>
      </c>
      <c r="D166" s="25">
        <f>F166+G166+I166+E166</f>
        <v>21266.799999999999</v>
      </c>
      <c r="E166" s="25">
        <v>19033.099999999999</v>
      </c>
      <c r="F166" s="25">
        <v>2233.6999999999998</v>
      </c>
      <c r="G166" s="25">
        <v>0</v>
      </c>
      <c r="H166" s="25">
        <v>0</v>
      </c>
      <c r="I166" s="25">
        <v>0</v>
      </c>
      <c r="J166" s="43"/>
    </row>
    <row r="167" spans="1:10" s="8" customFormat="1" ht="31.2" customHeight="1" x14ac:dyDescent="0.4">
      <c r="A167" s="53"/>
      <c r="B167" s="45"/>
      <c r="C167" s="26">
        <v>2029</v>
      </c>
      <c r="D167" s="25">
        <f>F167+G167+I167+E167</f>
        <v>21266.799999999999</v>
      </c>
      <c r="E167" s="25">
        <v>19033.099999999999</v>
      </c>
      <c r="F167" s="25">
        <v>2233.6999999999998</v>
      </c>
      <c r="G167" s="25">
        <v>0</v>
      </c>
      <c r="H167" s="25">
        <v>0</v>
      </c>
      <c r="I167" s="25">
        <v>0</v>
      </c>
      <c r="J167" s="43"/>
    </row>
    <row r="168" spans="1:10" s="8" customFormat="1" ht="31.2" customHeight="1" x14ac:dyDescent="0.4">
      <c r="A168" s="53"/>
      <c r="B168" s="45"/>
      <c r="C168" s="26" t="s">
        <v>24</v>
      </c>
      <c r="D168" s="25">
        <f>D167+D166+D165</f>
        <v>63588</v>
      </c>
      <c r="E168" s="25">
        <v>57099.3</v>
      </c>
      <c r="F168" s="25">
        <v>6488.7</v>
      </c>
      <c r="G168" s="25">
        <v>0</v>
      </c>
      <c r="H168" s="25">
        <v>0</v>
      </c>
      <c r="I168" s="25">
        <v>0</v>
      </c>
      <c r="J168" s="43"/>
    </row>
    <row r="169" spans="1:10" s="8" customFormat="1" ht="51.6" customHeight="1" x14ac:dyDescent="0.4">
      <c r="A169" s="44" t="s">
        <v>93</v>
      </c>
      <c r="B169" s="44"/>
      <c r="C169" s="44"/>
      <c r="D169" s="44"/>
      <c r="E169" s="44"/>
      <c r="F169" s="44"/>
      <c r="G169" s="44"/>
      <c r="H169" s="44"/>
      <c r="I169" s="44"/>
      <c r="J169" s="44"/>
    </row>
    <row r="170" spans="1:10" s="8" customFormat="1" ht="34.5" customHeight="1" x14ac:dyDescent="0.4">
      <c r="A170" s="9" t="s">
        <v>12</v>
      </c>
      <c r="B170" s="26">
        <v>2</v>
      </c>
      <c r="C170" s="26">
        <v>3</v>
      </c>
      <c r="D170" s="11">
        <v>4</v>
      </c>
      <c r="E170" s="11">
        <v>5</v>
      </c>
      <c r="F170" s="11">
        <v>6</v>
      </c>
      <c r="G170" s="11">
        <v>7</v>
      </c>
      <c r="H170" s="11">
        <v>8</v>
      </c>
      <c r="I170" s="11">
        <v>9</v>
      </c>
      <c r="J170" s="10">
        <v>10</v>
      </c>
    </row>
    <row r="171" spans="1:10" s="8" customFormat="1" ht="40.5" customHeight="1" x14ac:dyDescent="0.4">
      <c r="A171" s="53" t="s">
        <v>94</v>
      </c>
      <c r="B171" s="46" t="s">
        <v>95</v>
      </c>
      <c r="C171" s="26">
        <v>2027</v>
      </c>
      <c r="D171" s="25">
        <f>E171+F171+G171+H171+I171</f>
        <v>5166.6000000000004</v>
      </c>
      <c r="E171" s="25">
        <v>5166.6000000000004</v>
      </c>
      <c r="F171" s="25">
        <v>0</v>
      </c>
      <c r="G171" s="25">
        <v>0</v>
      </c>
      <c r="H171" s="25">
        <v>0</v>
      </c>
      <c r="I171" s="25">
        <v>0</v>
      </c>
      <c r="J171" s="41" t="s">
        <v>27</v>
      </c>
    </row>
    <row r="172" spans="1:10" s="8" customFormat="1" ht="48" customHeight="1" x14ac:dyDescent="0.4">
      <c r="A172" s="53"/>
      <c r="B172" s="46"/>
      <c r="C172" s="26">
        <v>2028</v>
      </c>
      <c r="D172" s="25">
        <f>E172+F172+G172+H172+I172</f>
        <v>14391.199999999999</v>
      </c>
      <c r="E172" s="25">
        <f>8707.3+5427.3+256.6</f>
        <v>14391.199999999999</v>
      </c>
      <c r="F172" s="25">
        <v>0</v>
      </c>
      <c r="G172" s="25">
        <v>0</v>
      </c>
      <c r="H172" s="25">
        <v>0</v>
      </c>
      <c r="I172" s="25">
        <v>0</v>
      </c>
      <c r="J172" s="43"/>
    </row>
    <row r="173" spans="1:10" s="8" customFormat="1" ht="45" customHeight="1" x14ac:dyDescent="0.4">
      <c r="A173" s="53"/>
      <c r="B173" s="46"/>
      <c r="C173" s="26">
        <v>2029</v>
      </c>
      <c r="D173" s="25">
        <f>E173+F173+G173+H173+I173</f>
        <v>14391.199999999999</v>
      </c>
      <c r="E173" s="25">
        <f>8707.3+5427.3+256.6</f>
        <v>14391.199999999999</v>
      </c>
      <c r="F173" s="25">
        <v>0</v>
      </c>
      <c r="G173" s="25">
        <v>0</v>
      </c>
      <c r="H173" s="25">
        <v>0</v>
      </c>
      <c r="I173" s="25">
        <v>0</v>
      </c>
      <c r="J173" s="43"/>
    </row>
    <row r="174" spans="1:10" s="8" customFormat="1" ht="55.5" customHeight="1" x14ac:dyDescent="0.4">
      <c r="A174" s="53"/>
      <c r="B174" s="46"/>
      <c r="C174" s="30" t="s">
        <v>24</v>
      </c>
      <c r="D174" s="25">
        <f t="shared" ref="D174:I174" si="36">D171+D172+D173</f>
        <v>33949</v>
      </c>
      <c r="E174" s="25">
        <f t="shared" si="36"/>
        <v>33949</v>
      </c>
      <c r="F174" s="25">
        <f t="shared" si="36"/>
        <v>0</v>
      </c>
      <c r="G174" s="25">
        <f t="shared" si="36"/>
        <v>0</v>
      </c>
      <c r="H174" s="25">
        <f t="shared" si="36"/>
        <v>0</v>
      </c>
      <c r="I174" s="25">
        <f t="shared" si="36"/>
        <v>0</v>
      </c>
      <c r="J174" s="43"/>
    </row>
    <row r="175" spans="1:10" s="8" customFormat="1" ht="25.2" x14ac:dyDescent="0.4">
      <c r="A175" s="53" t="s">
        <v>96</v>
      </c>
      <c r="B175" s="45" t="s">
        <v>97</v>
      </c>
      <c r="C175" s="26">
        <v>2027</v>
      </c>
      <c r="D175" s="25">
        <f>F175+G175+I175+E175</f>
        <v>109714</v>
      </c>
      <c r="E175" s="25">
        <v>109714</v>
      </c>
      <c r="F175" s="25">
        <v>0</v>
      </c>
      <c r="G175" s="25">
        <v>0</v>
      </c>
      <c r="H175" s="25">
        <v>0</v>
      </c>
      <c r="I175" s="25">
        <v>0</v>
      </c>
      <c r="J175" s="41" t="s">
        <v>27</v>
      </c>
    </row>
    <row r="176" spans="1:10" s="8" customFormat="1" ht="25.2" x14ac:dyDescent="0.4">
      <c r="A176" s="53"/>
      <c r="B176" s="45"/>
      <c r="C176" s="26">
        <v>2028</v>
      </c>
      <c r="D176" s="25">
        <f>F176+G176+I176+E176</f>
        <v>109714</v>
      </c>
      <c r="E176" s="25">
        <v>109714</v>
      </c>
      <c r="F176" s="25">
        <v>0</v>
      </c>
      <c r="G176" s="25">
        <v>0</v>
      </c>
      <c r="H176" s="25">
        <v>0</v>
      </c>
      <c r="I176" s="25">
        <v>0</v>
      </c>
      <c r="J176" s="43"/>
    </row>
    <row r="177" spans="1:10" s="8" customFormat="1" ht="25.2" x14ac:dyDescent="0.4">
      <c r="A177" s="53"/>
      <c r="B177" s="45"/>
      <c r="C177" s="26">
        <v>2029</v>
      </c>
      <c r="D177" s="25">
        <f>F177+G177+I177+E177</f>
        <v>109714</v>
      </c>
      <c r="E177" s="25">
        <v>109714</v>
      </c>
      <c r="F177" s="25">
        <v>0</v>
      </c>
      <c r="G177" s="25">
        <v>0</v>
      </c>
      <c r="H177" s="25">
        <v>0</v>
      </c>
      <c r="I177" s="25">
        <v>0</v>
      </c>
      <c r="J177" s="43"/>
    </row>
    <row r="178" spans="1:10" s="8" customFormat="1" ht="25.2" x14ac:dyDescent="0.4">
      <c r="A178" s="53"/>
      <c r="B178" s="45"/>
      <c r="C178" s="30" t="s">
        <v>24</v>
      </c>
      <c r="D178" s="25">
        <f t="shared" ref="D178:I178" si="37">D177+D176+D175</f>
        <v>329142</v>
      </c>
      <c r="E178" s="25">
        <f t="shared" si="37"/>
        <v>329142</v>
      </c>
      <c r="F178" s="25">
        <f t="shared" si="37"/>
        <v>0</v>
      </c>
      <c r="G178" s="25">
        <f t="shared" si="37"/>
        <v>0</v>
      </c>
      <c r="H178" s="25">
        <f t="shared" si="37"/>
        <v>0</v>
      </c>
      <c r="I178" s="25">
        <f t="shared" si="37"/>
        <v>0</v>
      </c>
      <c r="J178" s="43"/>
    </row>
    <row r="179" spans="1:10" s="8" customFormat="1" ht="25.2" x14ac:dyDescent="0.4">
      <c r="A179" s="53" t="s">
        <v>98</v>
      </c>
      <c r="B179" s="45" t="s">
        <v>99</v>
      </c>
      <c r="C179" s="26">
        <v>2027</v>
      </c>
      <c r="D179" s="25">
        <f>F179+G179+I179+E179</f>
        <v>18098.5</v>
      </c>
      <c r="E179" s="25">
        <v>18098.5</v>
      </c>
      <c r="F179" s="25">
        <v>0</v>
      </c>
      <c r="G179" s="25">
        <v>0</v>
      </c>
      <c r="H179" s="25">
        <v>0</v>
      </c>
      <c r="I179" s="25">
        <v>0</v>
      </c>
      <c r="J179" s="41" t="s">
        <v>27</v>
      </c>
    </row>
    <row r="180" spans="1:10" s="8" customFormat="1" ht="25.2" x14ac:dyDescent="0.4">
      <c r="A180" s="53"/>
      <c r="B180" s="45"/>
      <c r="C180" s="26">
        <v>2028</v>
      </c>
      <c r="D180" s="25">
        <f>F180+G180+I180+E180</f>
        <v>13319.9</v>
      </c>
      <c r="E180" s="25">
        <v>13319.9</v>
      </c>
      <c r="F180" s="25">
        <v>0</v>
      </c>
      <c r="G180" s="25">
        <v>0</v>
      </c>
      <c r="H180" s="25">
        <v>0</v>
      </c>
      <c r="I180" s="25">
        <v>0</v>
      </c>
      <c r="J180" s="43"/>
    </row>
    <row r="181" spans="1:10" s="8" customFormat="1" ht="25.2" x14ac:dyDescent="0.4">
      <c r="A181" s="53"/>
      <c r="B181" s="45"/>
      <c r="C181" s="26">
        <v>2029</v>
      </c>
      <c r="D181" s="25">
        <f>F181+G181+I181+E181</f>
        <v>13319.9</v>
      </c>
      <c r="E181" s="25">
        <v>13319.9</v>
      </c>
      <c r="F181" s="25">
        <v>0</v>
      </c>
      <c r="G181" s="25">
        <v>0</v>
      </c>
      <c r="H181" s="25">
        <v>0</v>
      </c>
      <c r="I181" s="25">
        <v>0</v>
      </c>
      <c r="J181" s="43"/>
    </row>
    <row r="182" spans="1:10" s="8" customFormat="1" ht="25.2" x14ac:dyDescent="0.4">
      <c r="A182" s="53"/>
      <c r="B182" s="45"/>
      <c r="C182" s="30" t="s">
        <v>24</v>
      </c>
      <c r="D182" s="25">
        <f t="shared" ref="D182:I182" si="38">D181+D180+D179</f>
        <v>44738.3</v>
      </c>
      <c r="E182" s="25">
        <f t="shared" si="38"/>
        <v>44738.3</v>
      </c>
      <c r="F182" s="25">
        <f t="shared" si="38"/>
        <v>0</v>
      </c>
      <c r="G182" s="25">
        <f t="shared" si="38"/>
        <v>0</v>
      </c>
      <c r="H182" s="25">
        <f t="shared" si="38"/>
        <v>0</v>
      </c>
      <c r="I182" s="25">
        <f t="shared" si="38"/>
        <v>0</v>
      </c>
      <c r="J182" s="43"/>
    </row>
    <row r="183" spans="1:10" s="8" customFormat="1" ht="67.8" customHeight="1" x14ac:dyDescent="0.4">
      <c r="A183" s="53" t="s">
        <v>100</v>
      </c>
      <c r="B183" s="45" t="s">
        <v>101</v>
      </c>
      <c r="C183" s="26">
        <v>2027</v>
      </c>
      <c r="D183" s="25">
        <f>F183+G183+I183+E183</f>
        <v>475</v>
      </c>
      <c r="E183" s="25">
        <v>475</v>
      </c>
      <c r="F183" s="25">
        <v>0</v>
      </c>
      <c r="G183" s="25">
        <v>0</v>
      </c>
      <c r="H183" s="25">
        <v>0</v>
      </c>
      <c r="I183" s="25">
        <v>0</v>
      </c>
      <c r="J183" s="41" t="s">
        <v>27</v>
      </c>
    </row>
    <row r="184" spans="1:10" s="8" customFormat="1" ht="67.8" customHeight="1" x14ac:dyDescent="0.4">
      <c r="A184" s="53"/>
      <c r="B184" s="45"/>
      <c r="C184" s="26">
        <v>2028</v>
      </c>
      <c r="D184" s="25">
        <f>F184+G184+I184+E184</f>
        <v>475</v>
      </c>
      <c r="E184" s="25">
        <v>475</v>
      </c>
      <c r="F184" s="25">
        <v>0</v>
      </c>
      <c r="G184" s="25">
        <v>0</v>
      </c>
      <c r="H184" s="25">
        <v>0</v>
      </c>
      <c r="I184" s="25">
        <v>0</v>
      </c>
      <c r="J184" s="43"/>
    </row>
    <row r="185" spans="1:10" s="8" customFormat="1" ht="67.8" customHeight="1" x14ac:dyDescent="0.4">
      <c r="A185" s="53"/>
      <c r="B185" s="45"/>
      <c r="C185" s="26">
        <v>2029</v>
      </c>
      <c r="D185" s="25">
        <f>F185+G185+I185+E185</f>
        <v>475</v>
      </c>
      <c r="E185" s="25">
        <v>475</v>
      </c>
      <c r="F185" s="25">
        <v>0</v>
      </c>
      <c r="G185" s="25">
        <v>0</v>
      </c>
      <c r="H185" s="25">
        <v>0</v>
      </c>
      <c r="I185" s="25">
        <v>0</v>
      </c>
      <c r="J185" s="43"/>
    </row>
    <row r="186" spans="1:10" s="8" customFormat="1" ht="67.8" customHeight="1" x14ac:dyDescent="0.4">
      <c r="A186" s="53"/>
      <c r="B186" s="45"/>
      <c r="C186" s="30" t="s">
        <v>24</v>
      </c>
      <c r="D186" s="25">
        <f t="shared" ref="D186:I186" si="39">D185+D184+D183</f>
        <v>1425</v>
      </c>
      <c r="E186" s="25">
        <f t="shared" si="39"/>
        <v>1425</v>
      </c>
      <c r="F186" s="25">
        <f t="shared" si="39"/>
        <v>0</v>
      </c>
      <c r="G186" s="25">
        <f t="shared" si="39"/>
        <v>0</v>
      </c>
      <c r="H186" s="25">
        <f t="shared" si="39"/>
        <v>0</v>
      </c>
      <c r="I186" s="25">
        <f t="shared" si="39"/>
        <v>0</v>
      </c>
      <c r="J186" s="43"/>
    </row>
    <row r="187" spans="1:10" s="8" customFormat="1" ht="43.2" customHeight="1" x14ac:dyDescent="0.4">
      <c r="A187" s="53" t="s">
        <v>102</v>
      </c>
      <c r="B187" s="45" t="s">
        <v>103</v>
      </c>
      <c r="C187" s="26">
        <v>2027</v>
      </c>
      <c r="D187" s="25">
        <f>F187+G187+I187+E187</f>
        <v>0</v>
      </c>
      <c r="E187" s="25">
        <v>0</v>
      </c>
      <c r="F187" s="25">
        <v>0</v>
      </c>
      <c r="G187" s="25">
        <v>0</v>
      </c>
      <c r="H187" s="25">
        <v>0</v>
      </c>
      <c r="I187" s="25">
        <v>0</v>
      </c>
      <c r="J187" s="41" t="s">
        <v>27</v>
      </c>
    </row>
    <row r="188" spans="1:10" s="8" customFormat="1" ht="43.2" customHeight="1" x14ac:dyDescent="0.4">
      <c r="A188" s="53"/>
      <c r="B188" s="45"/>
      <c r="C188" s="26">
        <v>2028</v>
      </c>
      <c r="D188" s="25">
        <f>F188+G188+I188+E188</f>
        <v>0</v>
      </c>
      <c r="E188" s="25">
        <v>0</v>
      </c>
      <c r="F188" s="25">
        <v>0</v>
      </c>
      <c r="G188" s="25">
        <v>0</v>
      </c>
      <c r="H188" s="25">
        <v>0</v>
      </c>
      <c r="I188" s="25">
        <v>0</v>
      </c>
      <c r="J188" s="43"/>
    </row>
    <row r="189" spans="1:10" s="8" customFormat="1" ht="43.2" customHeight="1" x14ac:dyDescent="0.4">
      <c r="A189" s="53"/>
      <c r="B189" s="45"/>
      <c r="C189" s="26">
        <v>2029</v>
      </c>
      <c r="D189" s="25">
        <f>F189+G189+I189+E189</f>
        <v>0</v>
      </c>
      <c r="E189" s="25">
        <v>0</v>
      </c>
      <c r="F189" s="25">
        <v>0</v>
      </c>
      <c r="G189" s="25">
        <v>0</v>
      </c>
      <c r="H189" s="25">
        <v>0</v>
      </c>
      <c r="I189" s="25">
        <v>0</v>
      </c>
      <c r="J189" s="43"/>
    </row>
    <row r="190" spans="1:10" s="8" customFormat="1" ht="43.2" customHeight="1" x14ac:dyDescent="0.4">
      <c r="A190" s="53"/>
      <c r="B190" s="45"/>
      <c r="C190" s="30" t="s">
        <v>24</v>
      </c>
      <c r="D190" s="25">
        <f t="shared" ref="D190:I190" si="40">D189+D188+D187</f>
        <v>0</v>
      </c>
      <c r="E190" s="25">
        <f t="shared" si="40"/>
        <v>0</v>
      </c>
      <c r="F190" s="25">
        <f t="shared" si="40"/>
        <v>0</v>
      </c>
      <c r="G190" s="25">
        <f t="shared" si="40"/>
        <v>0</v>
      </c>
      <c r="H190" s="25">
        <f t="shared" si="40"/>
        <v>0</v>
      </c>
      <c r="I190" s="25">
        <f t="shared" si="40"/>
        <v>0</v>
      </c>
      <c r="J190" s="43"/>
    </row>
    <row r="191" spans="1:10" s="8" customFormat="1" ht="52.2" customHeight="1" x14ac:dyDescent="0.4">
      <c r="A191" s="53" t="s">
        <v>104</v>
      </c>
      <c r="B191" s="45" t="s">
        <v>105</v>
      </c>
      <c r="C191" s="26">
        <v>2027</v>
      </c>
      <c r="D191" s="25">
        <f>F191+G191+I191+E191</f>
        <v>0</v>
      </c>
      <c r="E191" s="25">
        <v>0</v>
      </c>
      <c r="F191" s="25">
        <v>0</v>
      </c>
      <c r="G191" s="25">
        <v>0</v>
      </c>
      <c r="H191" s="25">
        <v>0</v>
      </c>
      <c r="I191" s="25">
        <v>0</v>
      </c>
      <c r="J191" s="41" t="s">
        <v>27</v>
      </c>
    </row>
    <row r="192" spans="1:10" s="8" customFormat="1" ht="52.2" customHeight="1" x14ac:dyDescent="0.4">
      <c r="A192" s="53"/>
      <c r="B192" s="45"/>
      <c r="C192" s="26">
        <v>2028</v>
      </c>
      <c r="D192" s="25">
        <f>F192+G192+I192+E192</f>
        <v>0</v>
      </c>
      <c r="E192" s="25">
        <v>0</v>
      </c>
      <c r="F192" s="25">
        <v>0</v>
      </c>
      <c r="G192" s="25">
        <v>0</v>
      </c>
      <c r="H192" s="25">
        <v>0</v>
      </c>
      <c r="I192" s="25">
        <v>0</v>
      </c>
      <c r="J192" s="43"/>
    </row>
    <row r="193" spans="1:10" s="8" customFormat="1" ht="52.2" customHeight="1" x14ac:dyDescent="0.4">
      <c r="A193" s="53"/>
      <c r="B193" s="45"/>
      <c r="C193" s="26">
        <v>2029</v>
      </c>
      <c r="D193" s="25">
        <f>F193+G193+I193+E193</f>
        <v>0</v>
      </c>
      <c r="E193" s="25">
        <v>0</v>
      </c>
      <c r="F193" s="25">
        <v>0</v>
      </c>
      <c r="G193" s="25">
        <v>0</v>
      </c>
      <c r="H193" s="25">
        <v>0</v>
      </c>
      <c r="I193" s="25">
        <v>0</v>
      </c>
      <c r="J193" s="43"/>
    </row>
    <row r="194" spans="1:10" s="8" customFormat="1" ht="52.2" customHeight="1" x14ac:dyDescent="0.4">
      <c r="A194" s="53"/>
      <c r="B194" s="45"/>
      <c r="C194" s="30" t="s">
        <v>24</v>
      </c>
      <c r="D194" s="25">
        <f t="shared" ref="D194:I194" si="41">D193+D192+D191</f>
        <v>0</v>
      </c>
      <c r="E194" s="25">
        <f t="shared" si="41"/>
        <v>0</v>
      </c>
      <c r="F194" s="25">
        <f t="shared" si="41"/>
        <v>0</v>
      </c>
      <c r="G194" s="25">
        <f t="shared" si="41"/>
        <v>0</v>
      </c>
      <c r="H194" s="25">
        <f t="shared" si="41"/>
        <v>0</v>
      </c>
      <c r="I194" s="25">
        <f t="shared" si="41"/>
        <v>0</v>
      </c>
      <c r="J194" s="43"/>
    </row>
    <row r="195" spans="1:10" s="12" customFormat="1" ht="25.2" x14ac:dyDescent="0.4">
      <c r="A195" s="9" t="s">
        <v>12</v>
      </c>
      <c r="B195" s="26">
        <v>2</v>
      </c>
      <c r="C195" s="26">
        <v>3</v>
      </c>
      <c r="D195" s="11">
        <v>4</v>
      </c>
      <c r="E195" s="11">
        <v>5</v>
      </c>
      <c r="F195" s="11">
        <v>6</v>
      </c>
      <c r="G195" s="11">
        <v>7</v>
      </c>
      <c r="H195" s="11">
        <v>8</v>
      </c>
      <c r="I195" s="11">
        <v>9</v>
      </c>
      <c r="J195" s="10">
        <v>10</v>
      </c>
    </row>
    <row r="196" spans="1:10" s="8" customFormat="1" ht="43.2" customHeight="1" x14ac:dyDescent="0.4">
      <c r="A196" s="53" t="s">
        <v>106</v>
      </c>
      <c r="B196" s="45" t="s">
        <v>143</v>
      </c>
      <c r="C196" s="26">
        <v>2027</v>
      </c>
      <c r="D196" s="25">
        <f>F196+G196+I196+E196</f>
        <v>0</v>
      </c>
      <c r="E196" s="25">
        <v>0</v>
      </c>
      <c r="F196" s="25">
        <v>0</v>
      </c>
      <c r="G196" s="25">
        <v>0</v>
      </c>
      <c r="H196" s="25">
        <v>0</v>
      </c>
      <c r="I196" s="25">
        <v>0</v>
      </c>
      <c r="J196" s="41" t="s">
        <v>27</v>
      </c>
    </row>
    <row r="197" spans="1:10" s="8" customFormat="1" ht="43.2" customHeight="1" x14ac:dyDescent="0.4">
      <c r="A197" s="53"/>
      <c r="B197" s="45"/>
      <c r="C197" s="26">
        <v>2028</v>
      </c>
      <c r="D197" s="25">
        <f>F197+G197+I197+E197</f>
        <v>0</v>
      </c>
      <c r="E197" s="25">
        <v>0</v>
      </c>
      <c r="F197" s="25">
        <v>0</v>
      </c>
      <c r="G197" s="25">
        <v>0</v>
      </c>
      <c r="H197" s="25">
        <v>0</v>
      </c>
      <c r="I197" s="25">
        <v>0</v>
      </c>
      <c r="J197" s="43"/>
    </row>
    <row r="198" spans="1:10" s="8" customFormat="1" ht="43.2" customHeight="1" x14ac:dyDescent="0.4">
      <c r="A198" s="53"/>
      <c r="B198" s="45"/>
      <c r="C198" s="26">
        <v>2029</v>
      </c>
      <c r="D198" s="25">
        <f>F198+G198+I198+E198</f>
        <v>0</v>
      </c>
      <c r="E198" s="25">
        <v>0</v>
      </c>
      <c r="F198" s="25">
        <v>0</v>
      </c>
      <c r="G198" s="25">
        <v>0</v>
      </c>
      <c r="H198" s="25">
        <v>0</v>
      </c>
      <c r="I198" s="25">
        <v>0</v>
      </c>
      <c r="J198" s="43"/>
    </row>
    <row r="199" spans="1:10" s="8" customFormat="1" ht="43.2" customHeight="1" x14ac:dyDescent="0.4">
      <c r="A199" s="53"/>
      <c r="B199" s="45"/>
      <c r="C199" s="30" t="s">
        <v>24</v>
      </c>
      <c r="D199" s="25">
        <f t="shared" ref="D199:I199" si="42">D198+D197+D196</f>
        <v>0</v>
      </c>
      <c r="E199" s="25">
        <f t="shared" si="42"/>
        <v>0</v>
      </c>
      <c r="F199" s="25">
        <f t="shared" si="42"/>
        <v>0</v>
      </c>
      <c r="G199" s="25">
        <f t="shared" si="42"/>
        <v>0</v>
      </c>
      <c r="H199" s="25">
        <f t="shared" si="42"/>
        <v>0</v>
      </c>
      <c r="I199" s="25">
        <f t="shared" si="42"/>
        <v>0</v>
      </c>
      <c r="J199" s="43"/>
    </row>
    <row r="200" spans="1:10" s="8" customFormat="1" ht="43.2" customHeight="1" x14ac:dyDescent="0.4">
      <c r="A200" s="53" t="s">
        <v>107</v>
      </c>
      <c r="B200" s="45" t="s">
        <v>108</v>
      </c>
      <c r="C200" s="26">
        <v>2027</v>
      </c>
      <c r="D200" s="25">
        <f>F200+G200+I200+E200</f>
        <v>0</v>
      </c>
      <c r="E200" s="25">
        <v>0</v>
      </c>
      <c r="F200" s="25">
        <v>0</v>
      </c>
      <c r="G200" s="25">
        <v>0</v>
      </c>
      <c r="H200" s="25">
        <v>0</v>
      </c>
      <c r="I200" s="25">
        <v>0</v>
      </c>
      <c r="J200" s="41" t="s">
        <v>27</v>
      </c>
    </row>
    <row r="201" spans="1:10" s="8" customFormat="1" ht="43.2" customHeight="1" x14ac:dyDescent="0.4">
      <c r="A201" s="53"/>
      <c r="B201" s="45"/>
      <c r="C201" s="26">
        <v>2028</v>
      </c>
      <c r="D201" s="25">
        <f>F201+G201+I201+E201</f>
        <v>0</v>
      </c>
      <c r="E201" s="25">
        <v>0</v>
      </c>
      <c r="F201" s="25">
        <v>0</v>
      </c>
      <c r="G201" s="25">
        <v>0</v>
      </c>
      <c r="H201" s="25">
        <v>0</v>
      </c>
      <c r="I201" s="25">
        <v>0</v>
      </c>
      <c r="J201" s="43"/>
    </row>
    <row r="202" spans="1:10" s="8" customFormat="1" ht="43.2" customHeight="1" x14ac:dyDescent="0.4">
      <c r="A202" s="53"/>
      <c r="B202" s="45"/>
      <c r="C202" s="26">
        <v>2029</v>
      </c>
      <c r="D202" s="25">
        <f>F202+G202+I202+E202</f>
        <v>0</v>
      </c>
      <c r="E202" s="25">
        <v>0</v>
      </c>
      <c r="F202" s="25">
        <v>0</v>
      </c>
      <c r="G202" s="25">
        <v>0</v>
      </c>
      <c r="H202" s="25">
        <v>0</v>
      </c>
      <c r="I202" s="25">
        <v>0</v>
      </c>
      <c r="J202" s="43"/>
    </row>
    <row r="203" spans="1:10" s="8" customFormat="1" ht="43.2" customHeight="1" x14ac:dyDescent="0.4">
      <c r="A203" s="53"/>
      <c r="B203" s="45"/>
      <c r="C203" s="30" t="s">
        <v>24</v>
      </c>
      <c r="D203" s="25">
        <f t="shared" ref="D203:I203" si="43">D202+D201+D200</f>
        <v>0</v>
      </c>
      <c r="E203" s="25">
        <f t="shared" si="43"/>
        <v>0</v>
      </c>
      <c r="F203" s="25">
        <f t="shared" si="43"/>
        <v>0</v>
      </c>
      <c r="G203" s="25">
        <f t="shared" si="43"/>
        <v>0</v>
      </c>
      <c r="H203" s="25">
        <f t="shared" si="43"/>
        <v>0</v>
      </c>
      <c r="I203" s="25">
        <f t="shared" si="43"/>
        <v>0</v>
      </c>
      <c r="J203" s="43"/>
    </row>
    <row r="204" spans="1:10" s="8" customFormat="1" ht="95.4" customHeight="1" x14ac:dyDescent="0.4">
      <c r="A204" s="55" t="s">
        <v>109</v>
      </c>
      <c r="B204" s="45" t="s">
        <v>110</v>
      </c>
      <c r="C204" s="26">
        <v>2027</v>
      </c>
      <c r="D204" s="25">
        <f>F204+G204+I204+E204</f>
        <v>7413.3</v>
      </c>
      <c r="E204" s="25">
        <v>7413.3</v>
      </c>
      <c r="F204" s="25">
        <v>0</v>
      </c>
      <c r="G204" s="25">
        <v>0</v>
      </c>
      <c r="H204" s="25">
        <v>7413.3</v>
      </c>
      <c r="I204" s="25">
        <v>0</v>
      </c>
      <c r="J204" s="41" t="s">
        <v>111</v>
      </c>
    </row>
    <row r="205" spans="1:10" s="8" customFormat="1" ht="95.4" customHeight="1" x14ac:dyDescent="0.4">
      <c r="A205" s="55"/>
      <c r="B205" s="45"/>
      <c r="C205" s="26">
        <v>2028</v>
      </c>
      <c r="D205" s="25">
        <f>F205+G205+I205+E205</f>
        <v>0</v>
      </c>
      <c r="E205" s="25">
        <v>0</v>
      </c>
      <c r="F205" s="25">
        <v>0</v>
      </c>
      <c r="G205" s="25">
        <v>0</v>
      </c>
      <c r="H205" s="25">
        <v>0</v>
      </c>
      <c r="I205" s="25">
        <v>0</v>
      </c>
      <c r="J205" s="41"/>
    </row>
    <row r="206" spans="1:10" s="8" customFormat="1" ht="95.4" customHeight="1" x14ac:dyDescent="0.4">
      <c r="A206" s="55"/>
      <c r="B206" s="45"/>
      <c r="C206" s="26">
        <v>2029</v>
      </c>
      <c r="D206" s="25">
        <f>F206+G206+I206+E206</f>
        <v>0</v>
      </c>
      <c r="E206" s="25">
        <v>0</v>
      </c>
      <c r="F206" s="25">
        <v>0</v>
      </c>
      <c r="G206" s="25">
        <v>0</v>
      </c>
      <c r="H206" s="25">
        <v>0</v>
      </c>
      <c r="I206" s="25">
        <v>0</v>
      </c>
      <c r="J206" s="41"/>
    </row>
    <row r="207" spans="1:10" s="8" customFormat="1" ht="95.4" customHeight="1" x14ac:dyDescent="0.4">
      <c r="A207" s="55"/>
      <c r="B207" s="45"/>
      <c r="C207" s="30" t="s">
        <v>24</v>
      </c>
      <c r="D207" s="25">
        <f t="shared" ref="D207:I207" si="44">D206+D205+D204</f>
        <v>7413.3</v>
      </c>
      <c r="E207" s="25">
        <f t="shared" si="44"/>
        <v>7413.3</v>
      </c>
      <c r="F207" s="25">
        <f t="shared" si="44"/>
        <v>0</v>
      </c>
      <c r="G207" s="25">
        <f t="shared" si="44"/>
        <v>0</v>
      </c>
      <c r="H207" s="25">
        <f t="shared" si="44"/>
        <v>7413.3</v>
      </c>
      <c r="I207" s="25">
        <f t="shared" si="44"/>
        <v>0</v>
      </c>
      <c r="J207" s="41"/>
    </row>
    <row r="208" spans="1:10" s="8" customFormat="1" ht="88.8" customHeight="1" x14ac:dyDescent="0.4">
      <c r="A208" s="53" t="s">
        <v>112</v>
      </c>
      <c r="B208" s="45" t="s">
        <v>144</v>
      </c>
      <c r="C208" s="26">
        <v>2027</v>
      </c>
      <c r="D208" s="25">
        <f>F208+G208+I208+E208</f>
        <v>0</v>
      </c>
      <c r="E208" s="25">
        <v>0</v>
      </c>
      <c r="F208" s="25">
        <v>0</v>
      </c>
      <c r="G208" s="25">
        <v>0</v>
      </c>
      <c r="H208" s="25">
        <v>0</v>
      </c>
      <c r="I208" s="25">
        <v>0</v>
      </c>
      <c r="J208" s="41" t="s">
        <v>27</v>
      </c>
    </row>
    <row r="209" spans="1:10" s="8" customFormat="1" ht="88.8" customHeight="1" x14ac:dyDescent="0.4">
      <c r="A209" s="53"/>
      <c r="B209" s="45"/>
      <c r="C209" s="26">
        <v>2028</v>
      </c>
      <c r="D209" s="25">
        <f>F209+G209+I209+E209</f>
        <v>11625.1</v>
      </c>
      <c r="E209" s="25">
        <v>1743.9</v>
      </c>
      <c r="F209" s="25">
        <v>9881.2000000000007</v>
      </c>
      <c r="G209" s="25">
        <v>0</v>
      </c>
      <c r="H209" s="25">
        <v>1743.9</v>
      </c>
      <c r="I209" s="25">
        <v>0</v>
      </c>
      <c r="J209" s="41"/>
    </row>
    <row r="210" spans="1:10" s="8" customFormat="1" ht="88.8" customHeight="1" x14ac:dyDescent="0.4">
      <c r="A210" s="53"/>
      <c r="B210" s="45"/>
      <c r="C210" s="26">
        <v>2029</v>
      </c>
      <c r="D210" s="25">
        <f>F210+G210+I210+E210</f>
        <v>0</v>
      </c>
      <c r="E210" s="25">
        <v>0</v>
      </c>
      <c r="F210" s="25">
        <v>0</v>
      </c>
      <c r="G210" s="25">
        <v>0</v>
      </c>
      <c r="H210" s="25">
        <v>0</v>
      </c>
      <c r="I210" s="25">
        <v>0</v>
      </c>
      <c r="J210" s="41"/>
    </row>
    <row r="211" spans="1:10" s="8" customFormat="1" ht="88.8" customHeight="1" x14ac:dyDescent="0.4">
      <c r="A211" s="53"/>
      <c r="B211" s="45"/>
      <c r="C211" s="26" t="s">
        <v>24</v>
      </c>
      <c r="D211" s="25">
        <f t="shared" ref="D211:I211" si="45">D210+D209+D208</f>
        <v>11625.1</v>
      </c>
      <c r="E211" s="25">
        <f t="shared" si="45"/>
        <v>1743.9</v>
      </c>
      <c r="F211" s="25">
        <f t="shared" si="45"/>
        <v>9881.2000000000007</v>
      </c>
      <c r="G211" s="25">
        <f t="shared" si="45"/>
        <v>0</v>
      </c>
      <c r="H211" s="25">
        <f t="shared" si="45"/>
        <v>1743.9</v>
      </c>
      <c r="I211" s="25">
        <f t="shared" si="45"/>
        <v>0</v>
      </c>
      <c r="J211" s="41"/>
    </row>
    <row r="212" spans="1:10" s="12" customFormat="1" ht="28.5" customHeight="1" x14ac:dyDescent="0.4">
      <c r="A212" s="9" t="s">
        <v>12</v>
      </c>
      <c r="B212" s="26">
        <v>2</v>
      </c>
      <c r="C212" s="26">
        <v>3</v>
      </c>
      <c r="D212" s="11">
        <v>4</v>
      </c>
      <c r="E212" s="11">
        <v>5</v>
      </c>
      <c r="F212" s="11">
        <v>6</v>
      </c>
      <c r="G212" s="11">
        <v>7</v>
      </c>
      <c r="H212" s="11">
        <v>8</v>
      </c>
      <c r="I212" s="11">
        <v>9</v>
      </c>
      <c r="J212" s="26">
        <v>10</v>
      </c>
    </row>
    <row r="213" spans="1:10" s="8" customFormat="1" ht="75" customHeight="1" x14ac:dyDescent="0.4">
      <c r="A213" s="53" t="s">
        <v>113</v>
      </c>
      <c r="B213" s="45" t="s">
        <v>114</v>
      </c>
      <c r="C213" s="26">
        <v>2027</v>
      </c>
      <c r="D213" s="25">
        <f>F213+G213+I213+E213</f>
        <v>0</v>
      </c>
      <c r="E213" s="25">
        <v>0</v>
      </c>
      <c r="F213" s="25">
        <v>0</v>
      </c>
      <c r="G213" s="25">
        <v>0</v>
      </c>
      <c r="H213" s="25">
        <v>0</v>
      </c>
      <c r="I213" s="25">
        <v>0</v>
      </c>
      <c r="J213" s="41" t="s">
        <v>27</v>
      </c>
    </row>
    <row r="214" spans="1:10" s="8" customFormat="1" ht="75" customHeight="1" x14ac:dyDescent="0.4">
      <c r="A214" s="53"/>
      <c r="B214" s="45"/>
      <c r="C214" s="26">
        <v>2028</v>
      </c>
      <c r="D214" s="25">
        <f>F214+G214+I214+E214</f>
        <v>0</v>
      </c>
      <c r="E214" s="25">
        <v>0</v>
      </c>
      <c r="F214" s="25">
        <v>0</v>
      </c>
      <c r="G214" s="25">
        <v>0</v>
      </c>
      <c r="H214" s="25">
        <v>0</v>
      </c>
      <c r="I214" s="25">
        <v>0</v>
      </c>
      <c r="J214" s="41"/>
    </row>
    <row r="215" spans="1:10" s="8" customFormat="1" ht="75" customHeight="1" x14ac:dyDescent="0.4">
      <c r="A215" s="53"/>
      <c r="B215" s="45"/>
      <c r="C215" s="26">
        <v>2029</v>
      </c>
      <c r="D215" s="25">
        <f>F215+G215+I215+E215</f>
        <v>0</v>
      </c>
      <c r="E215" s="25">
        <v>0</v>
      </c>
      <c r="F215" s="25">
        <v>0</v>
      </c>
      <c r="G215" s="25">
        <v>0</v>
      </c>
      <c r="H215" s="25">
        <v>0</v>
      </c>
      <c r="I215" s="25">
        <v>0</v>
      </c>
      <c r="J215" s="41"/>
    </row>
    <row r="216" spans="1:10" s="8" customFormat="1" ht="75" customHeight="1" x14ac:dyDescent="0.4">
      <c r="A216" s="53"/>
      <c r="B216" s="45"/>
      <c r="C216" s="26" t="s">
        <v>24</v>
      </c>
      <c r="D216" s="25">
        <f t="shared" ref="D216:I216" si="46">D215+D214+D213</f>
        <v>0</v>
      </c>
      <c r="E216" s="25">
        <f t="shared" si="46"/>
        <v>0</v>
      </c>
      <c r="F216" s="25">
        <f t="shared" si="46"/>
        <v>0</v>
      </c>
      <c r="G216" s="25">
        <f t="shared" si="46"/>
        <v>0</v>
      </c>
      <c r="H216" s="25">
        <f t="shared" si="46"/>
        <v>0</v>
      </c>
      <c r="I216" s="25">
        <f t="shared" si="46"/>
        <v>0</v>
      </c>
      <c r="J216" s="41"/>
    </row>
    <row r="217" spans="1:10" s="8" customFormat="1" ht="81.75" customHeight="1" x14ac:dyDescent="0.4">
      <c r="A217" s="44" t="s">
        <v>115</v>
      </c>
      <c r="B217" s="44"/>
      <c r="C217" s="44"/>
      <c r="D217" s="44"/>
      <c r="E217" s="44"/>
      <c r="F217" s="44"/>
      <c r="G217" s="44"/>
      <c r="H217" s="44"/>
      <c r="I217" s="44"/>
      <c r="J217" s="44"/>
    </row>
    <row r="218" spans="1:10" s="8" customFormat="1" ht="73.5" customHeight="1" x14ac:dyDescent="0.4">
      <c r="A218" s="53" t="s">
        <v>116</v>
      </c>
      <c r="B218" s="45" t="s">
        <v>117</v>
      </c>
      <c r="C218" s="26">
        <v>2027</v>
      </c>
      <c r="D218" s="25">
        <f>F218+G218+I218+E218</f>
        <v>12248</v>
      </c>
      <c r="E218" s="25">
        <v>0</v>
      </c>
      <c r="F218" s="25">
        <v>12248</v>
      </c>
      <c r="G218" s="25">
        <v>0</v>
      </c>
      <c r="H218" s="25">
        <v>0</v>
      </c>
      <c r="I218" s="25">
        <v>0</v>
      </c>
      <c r="J218" s="51" t="s">
        <v>111</v>
      </c>
    </row>
    <row r="219" spans="1:10" s="8" customFormat="1" ht="70.5" customHeight="1" x14ac:dyDescent="0.4">
      <c r="A219" s="53"/>
      <c r="B219" s="45"/>
      <c r="C219" s="26">
        <v>2028</v>
      </c>
      <c r="D219" s="25">
        <f>F219+G219+I219+E219</f>
        <v>12738</v>
      </c>
      <c r="E219" s="25">
        <v>0</v>
      </c>
      <c r="F219" s="25">
        <v>12738</v>
      </c>
      <c r="G219" s="25">
        <v>0</v>
      </c>
      <c r="H219" s="25">
        <v>0</v>
      </c>
      <c r="I219" s="25">
        <v>0</v>
      </c>
      <c r="J219" s="51"/>
    </row>
    <row r="220" spans="1:10" s="8" customFormat="1" ht="78.75" customHeight="1" x14ac:dyDescent="0.4">
      <c r="A220" s="53"/>
      <c r="B220" s="45"/>
      <c r="C220" s="26">
        <v>2029</v>
      </c>
      <c r="D220" s="25">
        <f>F220+G220+I220+E220</f>
        <v>12738</v>
      </c>
      <c r="E220" s="25">
        <v>0</v>
      </c>
      <c r="F220" s="25">
        <v>12738</v>
      </c>
      <c r="G220" s="25">
        <v>0</v>
      </c>
      <c r="H220" s="25">
        <v>0</v>
      </c>
      <c r="I220" s="25">
        <v>0</v>
      </c>
      <c r="J220" s="51"/>
    </row>
    <row r="221" spans="1:10" s="8" customFormat="1" ht="57" customHeight="1" x14ac:dyDescent="0.4">
      <c r="A221" s="53"/>
      <c r="B221" s="45"/>
      <c r="C221" s="30" t="s">
        <v>24</v>
      </c>
      <c r="D221" s="25">
        <f>D220+D219+D218</f>
        <v>37724</v>
      </c>
      <c r="E221" s="25">
        <v>0</v>
      </c>
      <c r="F221" s="25">
        <f>F220+F219+F218</f>
        <v>37724</v>
      </c>
      <c r="G221" s="25">
        <v>0</v>
      </c>
      <c r="H221" s="25">
        <v>0</v>
      </c>
      <c r="I221" s="25">
        <v>0</v>
      </c>
      <c r="J221" s="51"/>
    </row>
    <row r="222" spans="1:10" s="8" customFormat="1" ht="30" customHeight="1" x14ac:dyDescent="0.4">
      <c r="A222" s="53" t="s">
        <v>118</v>
      </c>
      <c r="B222" s="45" t="s">
        <v>119</v>
      </c>
      <c r="C222" s="26">
        <v>2027</v>
      </c>
      <c r="D222" s="25">
        <f>F222+G222+I222+E222</f>
        <v>12876.3</v>
      </c>
      <c r="E222" s="25">
        <v>0</v>
      </c>
      <c r="F222" s="25">
        <v>12876.3</v>
      </c>
      <c r="G222" s="25">
        <v>0</v>
      </c>
      <c r="H222" s="25">
        <v>0</v>
      </c>
      <c r="I222" s="25">
        <v>0</v>
      </c>
      <c r="J222" s="51" t="s">
        <v>111</v>
      </c>
    </row>
    <row r="223" spans="1:10" s="8" customFormat="1" ht="30" customHeight="1" x14ac:dyDescent="0.4">
      <c r="A223" s="53"/>
      <c r="B223" s="45"/>
      <c r="C223" s="26">
        <v>2028</v>
      </c>
      <c r="D223" s="25">
        <f>F223+G223+I223+E223</f>
        <v>12876.3</v>
      </c>
      <c r="E223" s="25">
        <v>0</v>
      </c>
      <c r="F223" s="25">
        <v>12876.3</v>
      </c>
      <c r="G223" s="25">
        <v>0</v>
      </c>
      <c r="H223" s="25">
        <v>0</v>
      </c>
      <c r="I223" s="25">
        <v>0</v>
      </c>
      <c r="J223" s="51"/>
    </row>
    <row r="224" spans="1:10" s="8" customFormat="1" ht="30" customHeight="1" x14ac:dyDescent="0.4">
      <c r="A224" s="53"/>
      <c r="B224" s="45"/>
      <c r="C224" s="26">
        <v>2029</v>
      </c>
      <c r="D224" s="25">
        <f>F224+G224+I224+E224</f>
        <v>12876.3</v>
      </c>
      <c r="E224" s="25">
        <v>0</v>
      </c>
      <c r="F224" s="25">
        <v>12876.3</v>
      </c>
      <c r="G224" s="25">
        <v>0</v>
      </c>
      <c r="H224" s="25">
        <v>0</v>
      </c>
      <c r="I224" s="25">
        <v>0</v>
      </c>
      <c r="J224" s="51"/>
    </row>
    <row r="225" spans="1:10" s="8" customFormat="1" ht="30" customHeight="1" x14ac:dyDescent="0.4">
      <c r="A225" s="53"/>
      <c r="B225" s="45"/>
      <c r="C225" s="30" t="s">
        <v>24</v>
      </c>
      <c r="D225" s="25">
        <f t="shared" ref="D225:I225" si="47">D224+D223+D222</f>
        <v>38628.899999999994</v>
      </c>
      <c r="E225" s="25">
        <f t="shared" si="47"/>
        <v>0</v>
      </c>
      <c r="F225" s="25">
        <f t="shared" si="47"/>
        <v>38628.899999999994</v>
      </c>
      <c r="G225" s="25">
        <f t="shared" si="47"/>
        <v>0</v>
      </c>
      <c r="H225" s="25">
        <f t="shared" si="47"/>
        <v>0</v>
      </c>
      <c r="I225" s="25">
        <f t="shared" si="47"/>
        <v>0</v>
      </c>
      <c r="J225" s="51"/>
    </row>
    <row r="226" spans="1:10" s="8" customFormat="1" ht="82.2" customHeight="1" x14ac:dyDescent="0.4">
      <c r="A226" s="53" t="s">
        <v>120</v>
      </c>
      <c r="B226" s="45" t="s">
        <v>121</v>
      </c>
      <c r="C226" s="26">
        <v>2027</v>
      </c>
      <c r="D226" s="25">
        <f>F226+G226+I226+E226</f>
        <v>5592.5</v>
      </c>
      <c r="E226" s="25">
        <v>0</v>
      </c>
      <c r="F226" s="25">
        <v>5592.5</v>
      </c>
      <c r="G226" s="25">
        <v>0</v>
      </c>
      <c r="H226" s="25">
        <v>0</v>
      </c>
      <c r="I226" s="25">
        <v>0</v>
      </c>
      <c r="J226" s="51" t="s">
        <v>111</v>
      </c>
    </row>
    <row r="227" spans="1:10" s="8" customFormat="1" ht="82.2" customHeight="1" x14ac:dyDescent="0.4">
      <c r="A227" s="53"/>
      <c r="B227" s="45"/>
      <c r="C227" s="26">
        <v>2028</v>
      </c>
      <c r="D227" s="25">
        <f>F227+G227+I227+E227</f>
        <v>5619.9</v>
      </c>
      <c r="E227" s="25">
        <v>0</v>
      </c>
      <c r="F227" s="25">
        <v>5619.9</v>
      </c>
      <c r="G227" s="25">
        <v>0</v>
      </c>
      <c r="H227" s="25">
        <v>0</v>
      </c>
      <c r="I227" s="25">
        <v>0</v>
      </c>
      <c r="J227" s="51"/>
    </row>
    <row r="228" spans="1:10" s="8" customFormat="1" ht="82.2" customHeight="1" x14ac:dyDescent="0.4">
      <c r="A228" s="53"/>
      <c r="B228" s="45"/>
      <c r="C228" s="26">
        <v>2029</v>
      </c>
      <c r="D228" s="25">
        <f>F228+G228+I228+E228</f>
        <v>5619.9</v>
      </c>
      <c r="E228" s="25">
        <v>0</v>
      </c>
      <c r="F228" s="25">
        <v>5619.9</v>
      </c>
      <c r="G228" s="25">
        <v>0</v>
      </c>
      <c r="H228" s="25">
        <v>0</v>
      </c>
      <c r="I228" s="25">
        <v>0</v>
      </c>
      <c r="J228" s="51"/>
    </row>
    <row r="229" spans="1:10" s="8" customFormat="1" ht="82.2" customHeight="1" x14ac:dyDescent="0.4">
      <c r="A229" s="53"/>
      <c r="B229" s="45"/>
      <c r="C229" s="30" t="s">
        <v>24</v>
      </c>
      <c r="D229" s="25">
        <f t="shared" ref="D229:I229" si="48">D228+D227+D226</f>
        <v>16832.3</v>
      </c>
      <c r="E229" s="25">
        <f t="shared" si="48"/>
        <v>0</v>
      </c>
      <c r="F229" s="25">
        <f t="shared" si="48"/>
        <v>16832.3</v>
      </c>
      <c r="G229" s="25">
        <f t="shared" si="48"/>
        <v>0</v>
      </c>
      <c r="H229" s="25">
        <f t="shared" si="48"/>
        <v>0</v>
      </c>
      <c r="I229" s="25">
        <f t="shared" si="48"/>
        <v>0</v>
      </c>
      <c r="J229" s="51"/>
    </row>
    <row r="230" spans="1:10" s="8" customFormat="1" ht="30" customHeight="1" x14ac:dyDescent="0.45">
      <c r="A230" s="10" t="s">
        <v>12</v>
      </c>
      <c r="B230" s="10" t="s">
        <v>13</v>
      </c>
      <c r="C230" s="10" t="s">
        <v>14</v>
      </c>
      <c r="D230" s="10" t="s">
        <v>15</v>
      </c>
      <c r="E230" s="10" t="s">
        <v>16</v>
      </c>
      <c r="F230" s="28" t="s">
        <v>17</v>
      </c>
      <c r="G230" s="10" t="s">
        <v>18</v>
      </c>
      <c r="H230" s="10">
        <v>8</v>
      </c>
      <c r="I230" s="28">
        <v>9</v>
      </c>
      <c r="J230" s="10">
        <v>10</v>
      </c>
    </row>
    <row r="231" spans="1:10" s="8" customFormat="1" ht="54" customHeight="1" x14ac:dyDescent="0.4">
      <c r="A231" s="53" t="s">
        <v>122</v>
      </c>
      <c r="B231" s="45" t="s">
        <v>123</v>
      </c>
      <c r="C231" s="26">
        <v>2027</v>
      </c>
      <c r="D231" s="25">
        <f>F231+G231+I231+E231</f>
        <v>480</v>
      </c>
      <c r="E231" s="25">
        <v>480</v>
      </c>
      <c r="F231" s="25">
        <v>0</v>
      </c>
      <c r="G231" s="25">
        <v>0</v>
      </c>
      <c r="H231" s="25">
        <v>0</v>
      </c>
      <c r="I231" s="25">
        <v>0</v>
      </c>
      <c r="J231" s="41" t="s">
        <v>27</v>
      </c>
    </row>
    <row r="232" spans="1:10" s="8" customFormat="1" ht="54" customHeight="1" x14ac:dyDescent="0.4">
      <c r="A232" s="53"/>
      <c r="B232" s="45"/>
      <c r="C232" s="26">
        <v>2028</v>
      </c>
      <c r="D232" s="25">
        <f>F232+G232+I232+E232</f>
        <v>480</v>
      </c>
      <c r="E232" s="25">
        <v>480</v>
      </c>
      <c r="F232" s="25">
        <v>0</v>
      </c>
      <c r="G232" s="25">
        <v>0</v>
      </c>
      <c r="H232" s="25">
        <v>0</v>
      </c>
      <c r="I232" s="25">
        <v>0</v>
      </c>
      <c r="J232" s="41"/>
    </row>
    <row r="233" spans="1:10" s="8" customFormat="1" ht="54" customHeight="1" x14ac:dyDescent="0.4">
      <c r="A233" s="53"/>
      <c r="B233" s="45"/>
      <c r="C233" s="26">
        <v>2029</v>
      </c>
      <c r="D233" s="25">
        <f>F233+G233+I233+E233</f>
        <v>480</v>
      </c>
      <c r="E233" s="25">
        <v>480</v>
      </c>
      <c r="F233" s="25">
        <v>0</v>
      </c>
      <c r="G233" s="25">
        <v>0</v>
      </c>
      <c r="H233" s="25">
        <v>0</v>
      </c>
      <c r="I233" s="25">
        <v>0</v>
      </c>
      <c r="J233" s="41"/>
    </row>
    <row r="234" spans="1:10" s="8" customFormat="1" ht="54" customHeight="1" x14ac:dyDescent="0.4">
      <c r="A234" s="53"/>
      <c r="B234" s="45"/>
      <c r="C234" s="26" t="s">
        <v>24</v>
      </c>
      <c r="D234" s="25">
        <f t="shared" ref="D234:I234" si="49">D233+D232+D231</f>
        <v>1440</v>
      </c>
      <c r="E234" s="25">
        <f t="shared" si="49"/>
        <v>1440</v>
      </c>
      <c r="F234" s="25">
        <f t="shared" si="49"/>
        <v>0</v>
      </c>
      <c r="G234" s="25">
        <f t="shared" si="49"/>
        <v>0</v>
      </c>
      <c r="H234" s="25">
        <f t="shared" si="49"/>
        <v>0</v>
      </c>
      <c r="I234" s="25">
        <f t="shared" si="49"/>
        <v>0</v>
      </c>
      <c r="J234" s="41"/>
    </row>
    <row r="235" spans="1:10" s="8" customFormat="1" ht="63.6" customHeight="1" x14ac:dyDescent="0.4">
      <c r="A235" s="53" t="s">
        <v>124</v>
      </c>
      <c r="B235" s="45" t="s">
        <v>125</v>
      </c>
      <c r="C235" s="26">
        <v>2027</v>
      </c>
      <c r="D235" s="25">
        <f>F235+G235+I235+E235</f>
        <v>0</v>
      </c>
      <c r="E235" s="25">
        <v>0</v>
      </c>
      <c r="F235" s="25">
        <v>0</v>
      </c>
      <c r="G235" s="25">
        <v>0</v>
      </c>
      <c r="H235" s="25">
        <v>0</v>
      </c>
      <c r="I235" s="25">
        <v>0</v>
      </c>
      <c r="J235" s="41" t="s">
        <v>27</v>
      </c>
    </row>
    <row r="236" spans="1:10" s="8" customFormat="1" ht="63.6" customHeight="1" x14ac:dyDescent="0.4">
      <c r="A236" s="53"/>
      <c r="B236" s="45"/>
      <c r="C236" s="26">
        <v>2028</v>
      </c>
      <c r="D236" s="25">
        <f>F236+G236+I236+E236</f>
        <v>0</v>
      </c>
      <c r="E236" s="25">
        <v>0</v>
      </c>
      <c r="F236" s="25">
        <v>0</v>
      </c>
      <c r="G236" s="25">
        <v>0</v>
      </c>
      <c r="H236" s="25">
        <v>0</v>
      </c>
      <c r="I236" s="25">
        <v>0</v>
      </c>
      <c r="J236" s="41"/>
    </row>
    <row r="237" spans="1:10" s="8" customFormat="1" ht="63.6" customHeight="1" x14ac:dyDescent="0.4">
      <c r="A237" s="53"/>
      <c r="B237" s="45"/>
      <c r="C237" s="26">
        <v>2029</v>
      </c>
      <c r="D237" s="25">
        <f>F237+G237+I237+E237</f>
        <v>0</v>
      </c>
      <c r="E237" s="25">
        <v>0</v>
      </c>
      <c r="F237" s="25">
        <v>0</v>
      </c>
      <c r="G237" s="25">
        <v>0</v>
      </c>
      <c r="H237" s="25">
        <v>0</v>
      </c>
      <c r="I237" s="25">
        <v>0</v>
      </c>
      <c r="J237" s="41"/>
    </row>
    <row r="238" spans="1:10" s="8" customFormat="1" ht="63.6" customHeight="1" x14ac:dyDescent="0.4">
      <c r="A238" s="53"/>
      <c r="B238" s="45"/>
      <c r="C238" s="26" t="s">
        <v>24</v>
      </c>
      <c r="D238" s="25">
        <f t="shared" ref="D238:I238" si="50">D237+D236+D235</f>
        <v>0</v>
      </c>
      <c r="E238" s="25">
        <f t="shared" si="50"/>
        <v>0</v>
      </c>
      <c r="F238" s="25">
        <f t="shared" si="50"/>
        <v>0</v>
      </c>
      <c r="G238" s="25">
        <f t="shared" si="50"/>
        <v>0</v>
      </c>
      <c r="H238" s="25">
        <f t="shared" si="50"/>
        <v>0</v>
      </c>
      <c r="I238" s="25">
        <f t="shared" si="50"/>
        <v>0</v>
      </c>
      <c r="J238" s="41"/>
    </row>
    <row r="239" spans="1:10" s="8" customFormat="1" ht="25.2" x14ac:dyDescent="0.4">
      <c r="A239" s="9"/>
      <c r="B239" s="33"/>
      <c r="C239" s="30" t="s">
        <v>126</v>
      </c>
      <c r="D239" s="34">
        <f>E239+F239+G239+I239</f>
        <v>20425354.999999996</v>
      </c>
      <c r="E239" s="34">
        <f>E167+E166+E165+E163+E162+E161+E237+E236+E235+E159+E158+E157+E210+E209+E208+E233+E232+E231+E155+E154+E153+E150+E149+E148+E146+E145+E144+E141+E140+E139+E137+E136+E135+E133+E132+E131+E129+E128+E127+E206+E205+E204+E125+E124+E123+E202+E201+E200+E198+E197+E196+E193+E192+E191+E189+E188+E187+E121+E120+E119+E185+E184+E183+E228+E227+E226+E181+E180+E179+E177+E176+E175+E116+E115+E114+E224+E223+E222+E220+E219+E218+E112+E111+E110+E108+E107+E106+E100+E99+E98+E96+E95+E94+E91+E90+E89+E86+E85+E84+E82+E81+E80+E78+E77+E76+E74+E73+E72+E66+E65+E64+E62+E61+E60+E57+E56+E55+E52+E51+E50+E44+E43+E42+E173+E172+E171+E40+E39+E38+E36+E35+E34+E31+E30+E29+E27+E26+E25+E22+E21+E20+E18+E16+E15</f>
        <v>4546567.1000000006</v>
      </c>
      <c r="F239" s="34">
        <f>F167+F166+F165+F163+F162+F161+F237+F236+F235+F159+F158+F157+F210+F209+F208+F233+F232+F231+F155+F154+F153+F150+F149+F148+F146+F145+F144+F141+F140+F139+F137+F136+F135+F133+F132+F131+F129+F128+F127+F206+F205+F204+F125+F124+F123+F202+F201+F200+F198+F197+F196+F193+F192+F191+F189+F188+F187+F121+F120+F119+F185+F184+F183+F228+F227+F226+F181+F180+F179+F177+F176+F175+F116+F115+F114+F223+F224+F222+F220+F219+F218+F112+F111+F110+F108+F107+F106+F100+F99+F98+F96+F95+F94+F91+F90+F89+F86+F85+F84+F82+F81+F80+F78+F77+F76+F74+F73+F72+F66+F65+F64+F62+F61+F60+F57+F56+F55+F52+F51+F50+F44+F43+F42+F173+F172+F171+F40+F39+F38+F36+F35+F34+F31+F30+F29+F27+F26+F25+F22+F21+F20+F18+F16+F15</f>
        <v>15287864.499999996</v>
      </c>
      <c r="G239" s="34">
        <f>G167+G166+G165+G163+G162+G161+G237+G236+G235+G159+G158+G157+G210+G209+G208+G233+G232+G231+G155+G154+G153+G150+G149+G148+G146+G145+G144+G141+G140+G139+G137+G136+G135+G133+G132+G131+G129+G128+G127+G206+G205+G204+G125+G124+G123+G202+G201+G200+G198+G197+G196+G193+G192+G191+G189+G188+G187+G121+G120+G119+G185+G184+G183+G228+G227+G226+G181+G180+G179+G177+G176+G175</f>
        <v>212388.2</v>
      </c>
      <c r="H239" s="34">
        <f>H209+H210+H208+H150+H149+H148+H129+H128+H127+H206+H205+H204</f>
        <v>52294.299999999996</v>
      </c>
      <c r="I239" s="34">
        <f>I81+I82+I80+I52+I51+I50</f>
        <v>378535.2</v>
      </c>
      <c r="J239" s="32"/>
    </row>
    <row r="240" spans="1:10" s="8" customFormat="1" ht="30" customHeight="1" x14ac:dyDescent="0.4">
      <c r="A240" s="50" t="s">
        <v>139</v>
      </c>
      <c r="B240" s="50"/>
      <c r="C240" s="50"/>
      <c r="D240" s="50"/>
      <c r="E240" s="50"/>
      <c r="F240" s="50"/>
      <c r="G240" s="50"/>
      <c r="H240" s="50"/>
      <c r="I240" s="50"/>
      <c r="J240" s="50"/>
    </row>
    <row r="241" spans="1:10" s="8" customFormat="1" ht="39.75" customHeight="1" x14ac:dyDescent="0.4">
      <c r="A241" s="53" t="s">
        <v>127</v>
      </c>
      <c r="B241" s="45" t="s">
        <v>128</v>
      </c>
      <c r="C241" s="26">
        <v>2027</v>
      </c>
      <c r="D241" s="25">
        <f>E241+F241+G241+I241</f>
        <v>6930.2</v>
      </c>
      <c r="E241" s="25">
        <v>0</v>
      </c>
      <c r="F241" s="25">
        <v>277.2</v>
      </c>
      <c r="G241" s="25">
        <v>6653</v>
      </c>
      <c r="H241" s="25">
        <v>0</v>
      </c>
      <c r="I241" s="25">
        <v>0</v>
      </c>
      <c r="J241" s="41" t="s">
        <v>27</v>
      </c>
    </row>
    <row r="242" spans="1:10" s="8" customFormat="1" ht="47.25" customHeight="1" x14ac:dyDescent="0.4">
      <c r="A242" s="53"/>
      <c r="B242" s="45"/>
      <c r="C242" s="26">
        <v>2028</v>
      </c>
      <c r="D242" s="25">
        <f>E242+F242+G242+I242</f>
        <v>7017.2</v>
      </c>
      <c r="E242" s="25">
        <v>0</v>
      </c>
      <c r="F242" s="25">
        <v>280.8</v>
      </c>
      <c r="G242" s="25">
        <v>6736.4</v>
      </c>
      <c r="H242" s="25">
        <v>0</v>
      </c>
      <c r="I242" s="25">
        <v>0</v>
      </c>
      <c r="J242" s="41"/>
    </row>
    <row r="243" spans="1:10" s="8" customFormat="1" ht="42" customHeight="1" x14ac:dyDescent="0.4">
      <c r="A243" s="53"/>
      <c r="B243" s="45"/>
      <c r="C243" s="26">
        <v>2029</v>
      </c>
      <c r="D243" s="25">
        <f>E243+F243+G243+I243</f>
        <v>7017.2</v>
      </c>
      <c r="E243" s="25">
        <v>0</v>
      </c>
      <c r="F243" s="25">
        <v>280.8</v>
      </c>
      <c r="G243" s="25">
        <v>6736.4</v>
      </c>
      <c r="H243" s="25">
        <v>0</v>
      </c>
      <c r="I243" s="25">
        <v>0</v>
      </c>
      <c r="J243" s="41"/>
    </row>
    <row r="244" spans="1:10" s="8" customFormat="1" ht="52.5" customHeight="1" x14ac:dyDescent="0.4">
      <c r="A244" s="53"/>
      <c r="B244" s="45"/>
      <c r="C244" s="10" t="s">
        <v>24</v>
      </c>
      <c r="D244" s="25">
        <f t="shared" ref="D244:I244" si="51">D243+D242+D241</f>
        <v>20964.599999999999</v>
      </c>
      <c r="E244" s="25">
        <f t="shared" si="51"/>
        <v>0</v>
      </c>
      <c r="F244" s="25">
        <f t="shared" si="51"/>
        <v>838.8</v>
      </c>
      <c r="G244" s="25">
        <f t="shared" si="51"/>
        <v>20125.8</v>
      </c>
      <c r="H244" s="25">
        <f t="shared" si="51"/>
        <v>0</v>
      </c>
      <c r="I244" s="25">
        <f t="shared" si="51"/>
        <v>0</v>
      </c>
      <c r="J244" s="41"/>
    </row>
    <row r="245" spans="1:10" s="8" customFormat="1" ht="39.6" customHeight="1" x14ac:dyDescent="0.4">
      <c r="A245" s="53" t="s">
        <v>129</v>
      </c>
      <c r="B245" s="45" t="s">
        <v>130</v>
      </c>
      <c r="C245" s="26">
        <v>2027</v>
      </c>
      <c r="D245" s="25">
        <f t="shared" ref="D245:D250" si="52">E245+F245+G245+I245</f>
        <v>90444.2</v>
      </c>
      <c r="E245" s="25">
        <v>0</v>
      </c>
      <c r="F245" s="25">
        <v>0</v>
      </c>
      <c r="G245" s="25">
        <v>90444.2</v>
      </c>
      <c r="H245" s="25">
        <v>0</v>
      </c>
      <c r="I245" s="25">
        <v>0</v>
      </c>
      <c r="J245" s="51" t="s">
        <v>111</v>
      </c>
    </row>
    <row r="246" spans="1:10" s="8" customFormat="1" ht="39.6" customHeight="1" x14ac:dyDescent="0.4">
      <c r="A246" s="53"/>
      <c r="B246" s="45"/>
      <c r="C246" s="26">
        <v>2028</v>
      </c>
      <c r="D246" s="25">
        <f t="shared" si="52"/>
        <v>90444.2</v>
      </c>
      <c r="E246" s="25">
        <v>0</v>
      </c>
      <c r="F246" s="25">
        <v>0</v>
      </c>
      <c r="G246" s="25">
        <v>90444.2</v>
      </c>
      <c r="H246" s="25">
        <v>0</v>
      </c>
      <c r="I246" s="25">
        <v>0</v>
      </c>
      <c r="J246" s="52"/>
    </row>
    <row r="247" spans="1:10" s="8" customFormat="1" ht="39.6" customHeight="1" x14ac:dyDescent="0.4">
      <c r="A247" s="53"/>
      <c r="B247" s="45"/>
      <c r="C247" s="26">
        <v>2029</v>
      </c>
      <c r="D247" s="25">
        <f>E247+F247+G247+I247</f>
        <v>90444.2</v>
      </c>
      <c r="E247" s="25">
        <v>0</v>
      </c>
      <c r="F247" s="25">
        <v>0</v>
      </c>
      <c r="G247" s="25">
        <v>90444.2</v>
      </c>
      <c r="H247" s="25">
        <v>0</v>
      </c>
      <c r="I247" s="25">
        <v>0</v>
      </c>
      <c r="J247" s="52"/>
    </row>
    <row r="248" spans="1:10" s="8" customFormat="1" ht="39.6" customHeight="1" x14ac:dyDescent="0.4">
      <c r="A248" s="53"/>
      <c r="B248" s="45"/>
      <c r="C248" s="10" t="s">
        <v>24</v>
      </c>
      <c r="D248" s="25">
        <f t="shared" ref="D248:I248" si="53">D245+D246+D247</f>
        <v>271332.59999999998</v>
      </c>
      <c r="E248" s="25">
        <f t="shared" si="53"/>
        <v>0</v>
      </c>
      <c r="F248" s="25">
        <f t="shared" si="53"/>
        <v>0</v>
      </c>
      <c r="G248" s="25">
        <f t="shared" si="53"/>
        <v>271332.59999999998</v>
      </c>
      <c r="H248" s="25">
        <f t="shared" si="53"/>
        <v>0</v>
      </c>
      <c r="I248" s="25">
        <f t="shared" si="53"/>
        <v>0</v>
      </c>
      <c r="J248" s="52"/>
    </row>
    <row r="249" spans="1:10" s="8" customFormat="1" ht="51" customHeight="1" x14ac:dyDescent="0.4">
      <c r="A249" s="53" t="s">
        <v>131</v>
      </c>
      <c r="B249" s="45" t="s">
        <v>132</v>
      </c>
      <c r="C249" s="26">
        <v>2027</v>
      </c>
      <c r="D249" s="25">
        <f t="shared" si="52"/>
        <v>2343.6</v>
      </c>
      <c r="E249" s="25">
        <v>0</v>
      </c>
      <c r="F249" s="25">
        <v>0</v>
      </c>
      <c r="G249" s="25">
        <v>2343.6</v>
      </c>
      <c r="H249" s="25">
        <v>0</v>
      </c>
      <c r="I249" s="25">
        <v>0</v>
      </c>
      <c r="J249" s="41" t="s">
        <v>27</v>
      </c>
    </row>
    <row r="250" spans="1:10" s="8" customFormat="1" ht="51" customHeight="1" x14ac:dyDescent="0.4">
      <c r="A250" s="53"/>
      <c r="B250" s="45"/>
      <c r="C250" s="26">
        <v>2028</v>
      </c>
      <c r="D250" s="25">
        <f t="shared" si="52"/>
        <v>2343.6</v>
      </c>
      <c r="E250" s="25">
        <v>0</v>
      </c>
      <c r="F250" s="25">
        <v>0</v>
      </c>
      <c r="G250" s="25">
        <v>2343.6</v>
      </c>
      <c r="H250" s="25">
        <v>0</v>
      </c>
      <c r="I250" s="25">
        <v>0</v>
      </c>
      <c r="J250" s="41"/>
    </row>
    <row r="251" spans="1:10" s="8" customFormat="1" ht="51" customHeight="1" x14ac:dyDescent="0.4">
      <c r="A251" s="53"/>
      <c r="B251" s="45"/>
      <c r="C251" s="26">
        <v>2029</v>
      </c>
      <c r="D251" s="25">
        <f>E251+F251+G251+I251</f>
        <v>2343.6</v>
      </c>
      <c r="E251" s="25">
        <v>0</v>
      </c>
      <c r="F251" s="25">
        <v>0</v>
      </c>
      <c r="G251" s="25">
        <v>2343.6</v>
      </c>
      <c r="H251" s="25">
        <v>0</v>
      </c>
      <c r="I251" s="25">
        <v>0</v>
      </c>
      <c r="J251" s="41"/>
    </row>
    <row r="252" spans="1:10" s="8" customFormat="1" ht="51" customHeight="1" x14ac:dyDescent="0.4">
      <c r="A252" s="53"/>
      <c r="B252" s="45"/>
      <c r="C252" s="10" t="s">
        <v>24</v>
      </c>
      <c r="D252" s="25">
        <f t="shared" ref="D252:I252" si="54">D251+D250+D249</f>
        <v>7030.7999999999993</v>
      </c>
      <c r="E252" s="25">
        <f t="shared" si="54"/>
        <v>0</v>
      </c>
      <c r="F252" s="25">
        <f t="shared" si="54"/>
        <v>0</v>
      </c>
      <c r="G252" s="25">
        <f t="shared" si="54"/>
        <v>7030.7999999999993</v>
      </c>
      <c r="H252" s="25">
        <f t="shared" si="54"/>
        <v>0</v>
      </c>
      <c r="I252" s="25">
        <f t="shared" si="54"/>
        <v>0</v>
      </c>
      <c r="J252" s="41"/>
    </row>
    <row r="253" spans="1:10" s="8" customFormat="1" ht="25.2" x14ac:dyDescent="0.4">
      <c r="A253" s="10"/>
      <c r="B253" s="35"/>
      <c r="C253" s="36" t="s">
        <v>126</v>
      </c>
      <c r="D253" s="34">
        <f>E253+F253+G253+I253</f>
        <v>279202.2</v>
      </c>
      <c r="E253" s="34">
        <f>E251+E250+E249+E247+E246+E245+E243+E242+E241</f>
        <v>0</v>
      </c>
      <c r="F253" s="34">
        <f>F251+F250+F249+F247+F246+F245+F243+F242+F241</f>
        <v>838.8</v>
      </c>
      <c r="G253" s="34">
        <f>G251+G250+G249+G247+G246+G245</f>
        <v>278363.40000000002</v>
      </c>
      <c r="H253" s="34">
        <f>H251+H250+H249+H247+H246+H245</f>
        <v>0</v>
      </c>
      <c r="I253" s="34">
        <f>I251+I250+I249+I247+I246+I245+I243+I242+I241</f>
        <v>0</v>
      </c>
      <c r="J253" s="37"/>
    </row>
    <row r="254" spans="1:10" s="12" customFormat="1" ht="25.2" x14ac:dyDescent="0.4">
      <c r="A254" s="10">
        <v>1</v>
      </c>
      <c r="B254" s="10">
        <v>2</v>
      </c>
      <c r="C254" s="10">
        <v>3</v>
      </c>
      <c r="D254" s="11">
        <v>4</v>
      </c>
      <c r="E254" s="11">
        <v>5</v>
      </c>
      <c r="F254" s="11">
        <v>6</v>
      </c>
      <c r="G254" s="11">
        <v>7</v>
      </c>
      <c r="H254" s="11">
        <v>8</v>
      </c>
      <c r="I254" s="11">
        <v>9</v>
      </c>
      <c r="J254" s="38">
        <v>10</v>
      </c>
    </row>
    <row r="255" spans="1:10" s="8" customFormat="1" ht="39.75" customHeight="1" x14ac:dyDescent="0.4">
      <c r="A255" s="43" t="s">
        <v>133</v>
      </c>
      <c r="B255" s="43"/>
      <c r="C255" s="39">
        <v>2027</v>
      </c>
      <c r="D255" s="25">
        <f>E255+F255+G255+I255</f>
        <v>3700508.2999999993</v>
      </c>
      <c r="E255" s="25">
        <f>E15+E20+E25+E29+E55+E84+E110+E114+E119+E123+E127+E131+E135+E139+E148+E153+E157+E161+E165+E171+E175+E179+E183+E187+E191+E196+E200+E204+E208+E218+E222+E226+E231+E235+E241+E245+E249+E144</f>
        <v>896735.1</v>
      </c>
      <c r="F255" s="25">
        <f>F15+F20+F25+F29+F55+F84+F110+F114+F119+F123+F127+F131+F135+F139+F148+F153+F157+F161+F165+F171+F175+F179+F183+F187+F191+F196+F200+F204+F208+F218+F222+F226+F231+F235+F241+F245+F249+F144</f>
        <v>2509786.9999999995</v>
      </c>
      <c r="G255" s="25">
        <f t="shared" ref="G255:I256" si="55">G15+G20+G25+G29+G55+G84+G110+G114+G119+G123+G127+G131+G135+G139+G148+G153+G157+G161+G165+G171+G175+G179+G183+G187+G191+G196+G200+G204+G208+G218+G222+G226+G231+G235+G241+G245+G249</f>
        <v>167807.80000000002</v>
      </c>
      <c r="H255" s="25">
        <f t="shared" si="55"/>
        <v>21866.399999999998</v>
      </c>
      <c r="I255" s="25">
        <f t="shared" si="55"/>
        <v>126178.4</v>
      </c>
      <c r="J255" s="42"/>
    </row>
    <row r="256" spans="1:10" s="8" customFormat="1" ht="42.75" customHeight="1" x14ac:dyDescent="0.4">
      <c r="A256" s="43"/>
      <c r="B256" s="43"/>
      <c r="C256" s="39">
        <v>2028</v>
      </c>
      <c r="D256" s="25">
        <f>E256+F256+G256+I256</f>
        <v>3892609.9</v>
      </c>
      <c r="E256" s="25">
        <f>E16+E21+E26+E30+E56+E85+E111+E115+E120+E124+E128+E132+E136+E140+E149+E154+E158+E162+E166+E172+E176+E180+E184+E188+E192+E197+E201+E205+E209+E219+E223+E227+E232+E236+E242+E246+E250+E145</f>
        <v>904573.30000000016</v>
      </c>
      <c r="F256" s="25">
        <f>F16+F21+F26+F30+F56+F85+F111+F115+F120+F124+F128+F132+F136+F140+F149+F154+F158+F162+F166+F172+F176+F180+F184+F188+F192+F197+F201+F205+F209+F219+F223+F227+F232+F236+F242+F246+F250+F145</f>
        <v>2690323.4</v>
      </c>
      <c r="G256" s="25">
        <f t="shared" si="55"/>
        <v>171534.80000000002</v>
      </c>
      <c r="H256" s="25">
        <f t="shared" si="55"/>
        <v>16085.9</v>
      </c>
      <c r="I256" s="25">
        <f t="shared" si="55"/>
        <v>126178.4</v>
      </c>
      <c r="J256" s="42"/>
    </row>
    <row r="257" spans="1:10" s="8" customFormat="1" ht="36" customHeight="1" x14ac:dyDescent="0.4">
      <c r="A257" s="43"/>
      <c r="B257" s="43"/>
      <c r="C257" s="39">
        <v>2029</v>
      </c>
      <c r="D257" s="25">
        <f>E257+F257+G257+I257</f>
        <v>3880984.7999999993</v>
      </c>
      <c r="E257" s="25">
        <f>E18+E22+E27+E31+E57+E86+E112+E116+E121+E125+E129+E133+E137+E141+E150+E155+E159+E163+E167+E173+E177+E181+E185+E189+E193+E198+E202+E206+E210+E220+E224+E228+E233+E237+E243+E247+E251+E146</f>
        <v>902829.40000000014</v>
      </c>
      <c r="F257" s="25">
        <f>F18+F22+F27+F31+F57+F86+F112+F116+F121+F125+F129+F133+F137+F141+F150+F155+F159+F163+F167+F173+F177+F181+F185+F189+F193+F198+F202+F206+F210+F220+F224+F228+F233+F237+F243+F247+F251+F146</f>
        <v>2680442.1999999997</v>
      </c>
      <c r="G257" s="25">
        <f>G18+G22+G27+G31+G57+G86+G112+G116+G121+G125+G129+G133+G137+G141+G150+G155+G159+G163+G167+G173+G177+G181+G185+G189+G193+G198+G202+G206+G210+G220+G224+G228+G233+G237+G243+G247+G251</f>
        <v>171534.80000000002</v>
      </c>
      <c r="H257" s="25">
        <f>H18+H22+H27+H31+H57+H86+H112+H116+H121+H125+H129+H133+H137+H141+H150+H155+H159+H163+H167+H173+H177+H181+H185+H189+H193+H198+H202+H206+H210+H220+H224+H228+H233+H237+H243+H247+H251</f>
        <v>14342</v>
      </c>
      <c r="I257" s="25">
        <f>I18+I22+I27+I31+I57+I86+I112+I116+I121+I125+I129+I133+I137+I141+I150+I155+I159+I163+I167+I173+I177+I181+I185+I189+I193+I198+I202+I206+I210+I220+I224+I228+I233+I237+I243+I247+I251</f>
        <v>126178.4</v>
      </c>
      <c r="J257" s="42"/>
    </row>
    <row r="258" spans="1:10" s="8" customFormat="1" ht="42.75" customHeight="1" x14ac:dyDescent="0.4">
      <c r="A258" s="43"/>
      <c r="B258" s="43"/>
      <c r="C258" s="36" t="s">
        <v>126</v>
      </c>
      <c r="D258" s="34">
        <f>E258+F258+G258+I258</f>
        <v>11474103</v>
      </c>
      <c r="E258" s="34">
        <f>E257+E256+E255</f>
        <v>2704137.8000000003</v>
      </c>
      <c r="F258" s="34">
        <f>F257+F256+F255</f>
        <v>7880552.5999999996</v>
      </c>
      <c r="G258" s="34">
        <f>G257+G256+G255</f>
        <v>510877.4</v>
      </c>
      <c r="H258" s="34">
        <f>H257+H256+H255</f>
        <v>52294.3</v>
      </c>
      <c r="I258" s="34">
        <f>I257+I256+I255</f>
        <v>378535.19999999995</v>
      </c>
      <c r="J258" s="42"/>
    </row>
    <row r="259" spans="1:10" s="8" customFormat="1" ht="21" x14ac:dyDescent="0.4">
      <c r="A259" s="13"/>
      <c r="B259" s="14"/>
      <c r="C259" s="14"/>
    </row>
    <row r="260" spans="1:10" s="8" customFormat="1" ht="24" x14ac:dyDescent="0.4">
      <c r="A260" s="15" t="s">
        <v>134</v>
      </c>
      <c r="B260" s="14"/>
      <c r="C260" s="14"/>
    </row>
    <row r="261" spans="1:10" s="8" customFormat="1" ht="24" x14ac:dyDescent="0.4">
      <c r="A261" s="15" t="s">
        <v>135</v>
      </c>
      <c r="B261" s="14"/>
      <c r="C261" s="14"/>
    </row>
    <row r="262" spans="1:10" s="8" customFormat="1" ht="21" x14ac:dyDescent="0.4">
      <c r="A262" s="13"/>
      <c r="B262" s="14"/>
      <c r="C262" s="14"/>
    </row>
    <row r="263" spans="1:10" s="8" customFormat="1" ht="21" x14ac:dyDescent="0.4">
      <c r="A263" s="13"/>
      <c r="B263" s="14"/>
      <c r="C263" s="14"/>
    </row>
    <row r="264" spans="1:10" s="8" customFormat="1" ht="21" x14ac:dyDescent="0.4">
      <c r="A264" s="16"/>
      <c r="B264" s="14"/>
      <c r="C264" s="14"/>
    </row>
    <row r="265" spans="1:10" s="8" customFormat="1" ht="25.2" x14ac:dyDescent="0.45">
      <c r="A265" s="17" t="s">
        <v>136</v>
      </c>
      <c r="B265" s="17"/>
      <c r="C265" s="18"/>
      <c r="D265" s="19"/>
      <c r="E265" s="19"/>
      <c r="F265" s="19"/>
      <c r="G265" s="19"/>
      <c r="H265" s="19"/>
      <c r="I265" s="19"/>
      <c r="J265" s="19" t="s">
        <v>137</v>
      </c>
    </row>
    <row r="266" spans="1:10" ht="15.6" x14ac:dyDescent="0.25">
      <c r="A266" s="20"/>
      <c r="B266" s="21"/>
    </row>
    <row r="267" spans="1:10" ht="15.6" x14ac:dyDescent="0.25">
      <c r="A267" s="23"/>
      <c r="B267" s="21"/>
    </row>
  </sheetData>
  <mergeCells count="203">
    <mergeCell ref="A8:A10"/>
    <mergeCell ref="A20:A23"/>
    <mergeCell ref="A25:A28"/>
    <mergeCell ref="B64:B67"/>
    <mergeCell ref="B68:B71"/>
    <mergeCell ref="D8:I8"/>
    <mergeCell ref="E9:I9"/>
    <mergeCell ref="A12:J12"/>
    <mergeCell ref="A13:J13"/>
    <mergeCell ref="A14:J14"/>
    <mergeCell ref="B33:J33"/>
    <mergeCell ref="J29:J32"/>
    <mergeCell ref="A60:A63"/>
    <mergeCell ref="J18:J19"/>
    <mergeCell ref="D9:D10"/>
    <mergeCell ref="B15:B19"/>
    <mergeCell ref="A15:A19"/>
    <mergeCell ref="A29:A33"/>
    <mergeCell ref="A55:A59"/>
    <mergeCell ref="B42:B45"/>
    <mergeCell ref="B46:B49"/>
    <mergeCell ref="B50:B53"/>
    <mergeCell ref="B55:B58"/>
    <mergeCell ref="J8:J10"/>
    <mergeCell ref="A76:A79"/>
    <mergeCell ref="A102:A105"/>
    <mergeCell ref="A106:A109"/>
    <mergeCell ref="A110:A113"/>
    <mergeCell ref="E150:E151"/>
    <mergeCell ref="B59:I59"/>
    <mergeCell ref="E63:I63"/>
    <mergeCell ref="B88:I88"/>
    <mergeCell ref="A34:A37"/>
    <mergeCell ref="A38:A41"/>
    <mergeCell ref="A42:A45"/>
    <mergeCell ref="A46:A49"/>
    <mergeCell ref="A50:A53"/>
    <mergeCell ref="A89:A92"/>
    <mergeCell ref="A64:A67"/>
    <mergeCell ref="A68:A71"/>
    <mergeCell ref="A72:A75"/>
    <mergeCell ref="A80:A83"/>
    <mergeCell ref="A84:A87"/>
    <mergeCell ref="A191:A194"/>
    <mergeCell ref="A114:A117"/>
    <mergeCell ref="A119:A122"/>
    <mergeCell ref="A123:A126"/>
    <mergeCell ref="A127:A130"/>
    <mergeCell ref="A131:A134"/>
    <mergeCell ref="A135:A138"/>
    <mergeCell ref="A94:A97"/>
    <mergeCell ref="A98:A101"/>
    <mergeCell ref="A161:A164"/>
    <mergeCell ref="A165:A168"/>
    <mergeCell ref="A171:A174"/>
    <mergeCell ref="A175:A178"/>
    <mergeCell ref="A179:A182"/>
    <mergeCell ref="A139:A142"/>
    <mergeCell ref="A144:A147"/>
    <mergeCell ref="A148:A152"/>
    <mergeCell ref="A153:A156"/>
    <mergeCell ref="A157:A160"/>
    <mergeCell ref="A235:A238"/>
    <mergeCell ref="A241:A244"/>
    <mergeCell ref="A245:A248"/>
    <mergeCell ref="A249:A252"/>
    <mergeCell ref="B8:B10"/>
    <mergeCell ref="B20:B23"/>
    <mergeCell ref="B25:B28"/>
    <mergeCell ref="B29:B32"/>
    <mergeCell ref="B34:B37"/>
    <mergeCell ref="B38:B41"/>
    <mergeCell ref="A213:A216"/>
    <mergeCell ref="A218:A221"/>
    <mergeCell ref="A222:A225"/>
    <mergeCell ref="A226:A229"/>
    <mergeCell ref="A217:J217"/>
    <mergeCell ref="A231:A234"/>
    <mergeCell ref="B213:B216"/>
    <mergeCell ref="B218:B221"/>
    <mergeCell ref="B222:B225"/>
    <mergeCell ref="B226:B229"/>
    <mergeCell ref="A196:A199"/>
    <mergeCell ref="A200:A203"/>
    <mergeCell ref="A204:A207"/>
    <mergeCell ref="A208:A211"/>
    <mergeCell ref="B235:B238"/>
    <mergeCell ref="B241:B244"/>
    <mergeCell ref="B245:B248"/>
    <mergeCell ref="B249:B252"/>
    <mergeCell ref="B175:B178"/>
    <mergeCell ref="B204:B207"/>
    <mergeCell ref="B208:B211"/>
    <mergeCell ref="B179:B182"/>
    <mergeCell ref="B183:B186"/>
    <mergeCell ref="B196:B199"/>
    <mergeCell ref="B200:B203"/>
    <mergeCell ref="J15:J17"/>
    <mergeCell ref="J20:J23"/>
    <mergeCell ref="J25:J28"/>
    <mergeCell ref="C150:C151"/>
    <mergeCell ref="B157:B160"/>
    <mergeCell ref="B231:B234"/>
    <mergeCell ref="B135:B138"/>
    <mergeCell ref="B139:B142"/>
    <mergeCell ref="B144:B147"/>
    <mergeCell ref="B148:B152"/>
    <mergeCell ref="B153:B156"/>
    <mergeCell ref="B110:B113"/>
    <mergeCell ref="B114:B117"/>
    <mergeCell ref="B119:B122"/>
    <mergeCell ref="B123:B126"/>
    <mergeCell ref="B127:B130"/>
    <mergeCell ref="B131:B134"/>
    <mergeCell ref="B60:B63"/>
    <mergeCell ref="B72:B75"/>
    <mergeCell ref="B80:B83"/>
    <mergeCell ref="D150:D151"/>
    <mergeCell ref="J34:J37"/>
    <mergeCell ref="J38:J41"/>
    <mergeCell ref="J42:J45"/>
    <mergeCell ref="J46:J49"/>
    <mergeCell ref="J50:J53"/>
    <mergeCell ref="J55:J59"/>
    <mergeCell ref="C8:C10"/>
    <mergeCell ref="B187:B190"/>
    <mergeCell ref="B191:B194"/>
    <mergeCell ref="B84:B87"/>
    <mergeCell ref="B89:B92"/>
    <mergeCell ref="B94:B97"/>
    <mergeCell ref="B98:B101"/>
    <mergeCell ref="B102:B105"/>
    <mergeCell ref="B106:B109"/>
    <mergeCell ref="J84:J88"/>
    <mergeCell ref="J89:J92"/>
    <mergeCell ref="J94:J97"/>
    <mergeCell ref="J98:J101"/>
    <mergeCell ref="J102:J105"/>
    <mergeCell ref="J106:J109"/>
    <mergeCell ref="J60:J63"/>
    <mergeCell ref="J64:J67"/>
    <mergeCell ref="J68:J71"/>
    <mergeCell ref="J72:J75"/>
    <mergeCell ref="J76:J78"/>
    <mergeCell ref="J80:J83"/>
    <mergeCell ref="J144:J147"/>
    <mergeCell ref="J148:J152"/>
    <mergeCell ref="J153:J156"/>
    <mergeCell ref="J157:J160"/>
    <mergeCell ref="J110:J113"/>
    <mergeCell ref="J114:J117"/>
    <mergeCell ref="J119:J122"/>
    <mergeCell ref="J123:J126"/>
    <mergeCell ref="J127:J130"/>
    <mergeCell ref="J131:J134"/>
    <mergeCell ref="A255:B258"/>
    <mergeCell ref="B1:G4"/>
    <mergeCell ref="A5:J5"/>
    <mergeCell ref="A6:J6"/>
    <mergeCell ref="I1:J2"/>
    <mergeCell ref="B76:B79"/>
    <mergeCell ref="G150:G151"/>
    <mergeCell ref="H150:H151"/>
    <mergeCell ref="I150:I151"/>
    <mergeCell ref="J231:J234"/>
    <mergeCell ref="J235:J238"/>
    <mergeCell ref="J241:J244"/>
    <mergeCell ref="A240:J240"/>
    <mergeCell ref="J245:J248"/>
    <mergeCell ref="J249:J252"/>
    <mergeCell ref="J204:J207"/>
    <mergeCell ref="J208:J211"/>
    <mergeCell ref="J213:J216"/>
    <mergeCell ref="J218:J221"/>
    <mergeCell ref="J222:J225"/>
    <mergeCell ref="J226:J229"/>
    <mergeCell ref="J187:J190"/>
    <mergeCell ref="A187:A190"/>
    <mergeCell ref="A183:A186"/>
    <mergeCell ref="I16:I17"/>
    <mergeCell ref="F150:F151"/>
    <mergeCell ref="C16:C17"/>
    <mergeCell ref="D16:D17"/>
    <mergeCell ref="E16:E17"/>
    <mergeCell ref="F16:F17"/>
    <mergeCell ref="G16:G17"/>
    <mergeCell ref="H16:H17"/>
    <mergeCell ref="J255:J258"/>
    <mergeCell ref="J191:J194"/>
    <mergeCell ref="J196:J199"/>
    <mergeCell ref="J200:J203"/>
    <mergeCell ref="J161:J164"/>
    <mergeCell ref="J165:J168"/>
    <mergeCell ref="J171:J174"/>
    <mergeCell ref="J175:J178"/>
    <mergeCell ref="J179:J182"/>
    <mergeCell ref="J183:J186"/>
    <mergeCell ref="A169:J169"/>
    <mergeCell ref="B161:B164"/>
    <mergeCell ref="B165:B168"/>
    <mergeCell ref="B171:B174"/>
    <mergeCell ref="J135:J138"/>
    <mergeCell ref="J139:J142"/>
  </mergeCells>
  <printOptions horizontalCentered="1" verticalCentered="1"/>
  <pageMargins left="0.74803149606299213" right="0.74803149606299213" top="0.74803149606299213" bottom="0.35433070866141736" header="0.31496062992125984" footer="0.23622047244094491"/>
  <pageSetup paperSize="9" scale="47" fitToHeight="0" orientation="landscape" r:id="rId1"/>
  <rowBreaks count="10" manualBreakCount="10">
    <brk id="23" max="9" man="1"/>
    <brk id="53" max="9" man="1"/>
    <brk id="92" max="16383" man="1"/>
    <brk id="117" max="16383" man="1"/>
    <brk id="142" max="16383" man="1"/>
    <brk id="168" max="16383" man="1"/>
    <brk id="194" max="16383" man="1"/>
    <brk id="211" max="16383" man="1"/>
    <brk id="229" max="16383" man="1"/>
    <brk id="25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2026-09-15T09:27:42Z</cp:lastPrinted>
  <dcterms:created xsi:type="dcterms:W3CDTF">2026-08-25T12:14:01Z</dcterms:created>
  <dcterms:modified xsi:type="dcterms:W3CDTF">2026-09-24T08:22:06Z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31AAA82092A347FFBDA1FC25C9CB2223_13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